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C:\SEMINARI\FILES_PARATIE\Excel_PARATIE_Lt\"/>
    </mc:Choice>
  </mc:AlternateContent>
  <xr:revisionPtr revIDLastSave="0" documentId="13_ncr:1_{7D00AACE-F4E5-4172-B9B9-E1168C221E02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attiva" sheetId="1" r:id="rId1"/>
    <sheet name="passiva" sheetId="2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59" i="2" l="1"/>
  <c r="R59" i="2" s="1"/>
  <c r="S59" i="2" s="1"/>
  <c r="T59" i="2" s="1"/>
  <c r="M59" i="2" s="1"/>
  <c r="Q59" i="2"/>
  <c r="P60" i="2"/>
  <c r="R60" i="2" s="1"/>
  <c r="S60" i="2" s="1"/>
  <c r="T60" i="2" s="1"/>
  <c r="M60" i="2" s="1"/>
  <c r="Q60" i="2"/>
  <c r="P61" i="2"/>
  <c r="Q61" i="2"/>
  <c r="R61" i="2"/>
  <c r="P62" i="2"/>
  <c r="Q62" i="2"/>
  <c r="R62" i="2"/>
  <c r="S62" i="2" s="1"/>
  <c r="T62" i="2" s="1"/>
  <c r="M62" i="2" s="1"/>
  <c r="P63" i="2"/>
  <c r="R63" i="2" s="1"/>
  <c r="S63" i="2" s="1"/>
  <c r="T63" i="2" s="1"/>
  <c r="M63" i="2" s="1"/>
  <c r="Q63" i="2"/>
  <c r="P64" i="2"/>
  <c r="R64" i="2" s="1"/>
  <c r="S64" i="2" s="1"/>
  <c r="T64" i="2" s="1"/>
  <c r="M64" i="2" s="1"/>
  <c r="Q64" i="2"/>
  <c r="P65" i="2"/>
  <c r="Q65" i="2"/>
  <c r="R65" i="2"/>
  <c r="P66" i="2"/>
  <c r="Q66" i="2"/>
  <c r="R66" i="2"/>
  <c r="S66" i="2" s="1"/>
  <c r="T66" i="2" s="1"/>
  <c r="M66" i="2" s="1"/>
  <c r="P67" i="2"/>
  <c r="R67" i="2" s="1"/>
  <c r="S67" i="2" s="1"/>
  <c r="T67" i="2" s="1"/>
  <c r="M67" i="2" s="1"/>
  <c r="Q67" i="2"/>
  <c r="P68" i="2"/>
  <c r="R68" i="2" s="1"/>
  <c r="S68" i="2" s="1"/>
  <c r="T68" i="2" s="1"/>
  <c r="M68" i="2" s="1"/>
  <c r="Q68" i="2"/>
  <c r="P69" i="2"/>
  <c r="Q69" i="2"/>
  <c r="R69" i="2"/>
  <c r="P70" i="2"/>
  <c r="Q70" i="2"/>
  <c r="R70" i="2"/>
  <c r="S70" i="2" s="1"/>
  <c r="T70" i="2" s="1"/>
  <c r="M70" i="2" s="1"/>
  <c r="P71" i="2"/>
  <c r="R71" i="2" s="1"/>
  <c r="S71" i="2" s="1"/>
  <c r="T71" i="2" s="1"/>
  <c r="M71" i="2" s="1"/>
  <c r="Q71" i="2"/>
  <c r="P72" i="2"/>
  <c r="R72" i="2" s="1"/>
  <c r="S72" i="2" s="1"/>
  <c r="T72" i="2" s="1"/>
  <c r="M72" i="2" s="1"/>
  <c r="Q72" i="2"/>
  <c r="P73" i="2"/>
  <c r="Q73" i="2"/>
  <c r="R73" i="2"/>
  <c r="P74" i="2"/>
  <c r="Q74" i="2"/>
  <c r="R74" i="2"/>
  <c r="S74" i="2" s="1"/>
  <c r="T74" i="2" s="1"/>
  <c r="M74" i="2" s="1"/>
  <c r="P75" i="2"/>
  <c r="R75" i="2" s="1"/>
  <c r="S75" i="2" s="1"/>
  <c r="T75" i="2" s="1"/>
  <c r="M75" i="2" s="1"/>
  <c r="Q75" i="2"/>
  <c r="P76" i="2"/>
  <c r="R76" i="2" s="1"/>
  <c r="S76" i="2" s="1"/>
  <c r="T76" i="2" s="1"/>
  <c r="M76" i="2" s="1"/>
  <c r="Q76" i="2"/>
  <c r="P77" i="2"/>
  <c r="Q77" i="2"/>
  <c r="R77" i="2"/>
  <c r="P78" i="2"/>
  <c r="Q78" i="2"/>
  <c r="R78" i="2"/>
  <c r="S78" i="2" s="1"/>
  <c r="T78" i="2" s="1"/>
  <c r="M78" i="2" s="1"/>
  <c r="P79" i="2"/>
  <c r="R79" i="2" s="1"/>
  <c r="S79" i="2" s="1"/>
  <c r="T79" i="2" s="1"/>
  <c r="M79" i="2" s="1"/>
  <c r="Q79" i="2"/>
  <c r="P80" i="2"/>
  <c r="R80" i="2" s="1"/>
  <c r="S80" i="2" s="1"/>
  <c r="T80" i="2" s="1"/>
  <c r="M80" i="2" s="1"/>
  <c r="Q80" i="2"/>
  <c r="P81" i="2"/>
  <c r="Q81" i="2"/>
  <c r="R81" i="2"/>
  <c r="P82" i="2"/>
  <c r="Q82" i="2"/>
  <c r="R82" i="2"/>
  <c r="S82" i="2" s="1"/>
  <c r="T82" i="2" s="1"/>
  <c r="M82" i="2" s="1"/>
  <c r="P83" i="2"/>
  <c r="R83" i="2" s="1"/>
  <c r="S83" i="2" s="1"/>
  <c r="T83" i="2" s="1"/>
  <c r="M83" i="2" s="1"/>
  <c r="Q83" i="2"/>
  <c r="P84" i="2"/>
  <c r="R84" i="2" s="1"/>
  <c r="S84" i="2" s="1"/>
  <c r="T84" i="2" s="1"/>
  <c r="M84" i="2" s="1"/>
  <c r="Q84" i="2"/>
  <c r="P85" i="2"/>
  <c r="Q85" i="2"/>
  <c r="R85" i="2"/>
  <c r="P86" i="2"/>
  <c r="Q86" i="2"/>
  <c r="R86" i="2"/>
  <c r="S86" i="2" s="1"/>
  <c r="T86" i="2" s="1"/>
  <c r="M86" i="2" s="1"/>
  <c r="P87" i="2"/>
  <c r="R87" i="2" s="1"/>
  <c r="S87" i="2" s="1"/>
  <c r="T87" i="2" s="1"/>
  <c r="M87" i="2" s="1"/>
  <c r="Q87" i="2"/>
  <c r="P88" i="2"/>
  <c r="R88" i="2" s="1"/>
  <c r="S88" i="2" s="1"/>
  <c r="T88" i="2" s="1"/>
  <c r="M88" i="2" s="1"/>
  <c r="Q88" i="2"/>
  <c r="P89" i="2"/>
  <c r="Q89" i="2"/>
  <c r="R89" i="2"/>
  <c r="P90" i="2"/>
  <c r="Q90" i="2"/>
  <c r="R90" i="2"/>
  <c r="S90" i="2" s="1"/>
  <c r="T90" i="2" s="1"/>
  <c r="M90" i="2" s="1"/>
  <c r="P91" i="2"/>
  <c r="R91" i="2" s="1"/>
  <c r="S91" i="2" s="1"/>
  <c r="T91" i="2" s="1"/>
  <c r="M91" i="2" s="1"/>
  <c r="Q91" i="2"/>
  <c r="P92" i="2"/>
  <c r="R92" i="2" s="1"/>
  <c r="S92" i="2" s="1"/>
  <c r="T92" i="2" s="1"/>
  <c r="M92" i="2" s="1"/>
  <c r="Q92" i="2"/>
  <c r="P93" i="2"/>
  <c r="Q93" i="2"/>
  <c r="R93" i="2"/>
  <c r="P94" i="2"/>
  <c r="Q94" i="2"/>
  <c r="R94" i="2"/>
  <c r="S94" i="2" s="1"/>
  <c r="T94" i="2" s="1"/>
  <c r="M94" i="2" s="1"/>
  <c r="P95" i="2"/>
  <c r="R95" i="2" s="1"/>
  <c r="S95" i="2" s="1"/>
  <c r="T95" i="2" s="1"/>
  <c r="M95" i="2" s="1"/>
  <c r="Q95" i="2"/>
  <c r="P96" i="2"/>
  <c r="R96" i="2" s="1"/>
  <c r="S96" i="2" s="1"/>
  <c r="T96" i="2" s="1"/>
  <c r="M96" i="2" s="1"/>
  <c r="Q96" i="2"/>
  <c r="P97" i="2"/>
  <c r="Q97" i="2"/>
  <c r="R97" i="2"/>
  <c r="P98" i="2"/>
  <c r="Q98" i="2"/>
  <c r="R98" i="2"/>
  <c r="S98" i="2" s="1"/>
  <c r="T98" i="2" s="1"/>
  <c r="M98" i="2" s="1"/>
  <c r="P99" i="2"/>
  <c r="R99" i="2" s="1"/>
  <c r="S99" i="2" s="1"/>
  <c r="T99" i="2" s="1"/>
  <c r="M99" i="2" s="1"/>
  <c r="Q99" i="2"/>
  <c r="P100" i="2"/>
  <c r="R100" i="2" s="1"/>
  <c r="S100" i="2" s="1"/>
  <c r="T100" i="2" s="1"/>
  <c r="M100" i="2" s="1"/>
  <c r="Q100" i="2"/>
  <c r="P101" i="2"/>
  <c r="Q101" i="2"/>
  <c r="R101" i="2"/>
  <c r="P102" i="2"/>
  <c r="Q102" i="2"/>
  <c r="R102" i="2"/>
  <c r="S102" i="2" s="1"/>
  <c r="T102" i="2" s="1"/>
  <c r="M102" i="2" s="1"/>
  <c r="P103" i="2"/>
  <c r="R103" i="2" s="1"/>
  <c r="S103" i="2" s="1"/>
  <c r="T103" i="2" s="1"/>
  <c r="M103" i="2" s="1"/>
  <c r="Q103" i="2"/>
  <c r="P104" i="2"/>
  <c r="R104" i="2" s="1"/>
  <c r="S104" i="2" s="1"/>
  <c r="T104" i="2" s="1"/>
  <c r="M104" i="2" s="1"/>
  <c r="Q104" i="2"/>
  <c r="P105" i="2"/>
  <c r="Q105" i="2"/>
  <c r="R105" i="2"/>
  <c r="P106" i="2"/>
  <c r="Q106" i="2"/>
  <c r="R106" i="2"/>
  <c r="S106" i="2" s="1"/>
  <c r="T106" i="2" s="1"/>
  <c r="M106" i="2" s="1"/>
  <c r="P107" i="2"/>
  <c r="R107" i="2" s="1"/>
  <c r="S107" i="2" s="1"/>
  <c r="T107" i="2" s="1"/>
  <c r="M107" i="2" s="1"/>
  <c r="Q107" i="2"/>
  <c r="P108" i="2"/>
  <c r="R108" i="2" s="1"/>
  <c r="S108" i="2" s="1"/>
  <c r="T108" i="2" s="1"/>
  <c r="M108" i="2" s="1"/>
  <c r="Q108" i="2"/>
  <c r="P109" i="2"/>
  <c r="Q109" i="2"/>
  <c r="R109" i="2"/>
  <c r="P110" i="2"/>
  <c r="Q110" i="2"/>
  <c r="R110" i="2"/>
  <c r="S110" i="2" s="1"/>
  <c r="T110" i="2" s="1"/>
  <c r="M110" i="2" s="1"/>
  <c r="P111" i="2"/>
  <c r="R111" i="2" s="1"/>
  <c r="S111" i="2" s="1"/>
  <c r="T111" i="2" s="1"/>
  <c r="M111" i="2" s="1"/>
  <c r="Q111" i="2"/>
  <c r="P112" i="2"/>
  <c r="R112" i="2" s="1"/>
  <c r="S112" i="2" s="1"/>
  <c r="T112" i="2" s="1"/>
  <c r="M112" i="2" s="1"/>
  <c r="Q112" i="2"/>
  <c r="P113" i="2"/>
  <c r="Q113" i="2"/>
  <c r="R113" i="2"/>
  <c r="P114" i="2"/>
  <c r="Q114" i="2"/>
  <c r="R114" i="2"/>
  <c r="S114" i="2" s="1"/>
  <c r="T114" i="2" s="1"/>
  <c r="M114" i="2" s="1"/>
  <c r="P115" i="2"/>
  <c r="R115" i="2" s="1"/>
  <c r="S115" i="2" s="1"/>
  <c r="T115" i="2" s="1"/>
  <c r="M115" i="2" s="1"/>
  <c r="Q115" i="2"/>
  <c r="P116" i="2"/>
  <c r="R116" i="2" s="1"/>
  <c r="S116" i="2" s="1"/>
  <c r="T116" i="2" s="1"/>
  <c r="M116" i="2" s="1"/>
  <c r="Q116" i="2"/>
  <c r="P117" i="2"/>
  <c r="Q117" i="2"/>
  <c r="R117" i="2"/>
  <c r="P118" i="2"/>
  <c r="Q118" i="2"/>
  <c r="R118" i="2"/>
  <c r="S118" i="2" s="1"/>
  <c r="T118" i="2" s="1"/>
  <c r="M118" i="2" s="1"/>
  <c r="P119" i="2"/>
  <c r="R119" i="2" s="1"/>
  <c r="S119" i="2" s="1"/>
  <c r="T119" i="2" s="1"/>
  <c r="M119" i="2" s="1"/>
  <c r="Q119" i="2"/>
  <c r="P120" i="2"/>
  <c r="R120" i="2" s="1"/>
  <c r="S120" i="2" s="1"/>
  <c r="T120" i="2" s="1"/>
  <c r="M120" i="2" s="1"/>
  <c r="Q120" i="2"/>
  <c r="P121" i="2"/>
  <c r="Q121" i="2"/>
  <c r="R121" i="2"/>
  <c r="P122" i="2"/>
  <c r="Q122" i="2"/>
  <c r="R122" i="2"/>
  <c r="S122" i="2" s="1"/>
  <c r="T122" i="2" s="1"/>
  <c r="M122" i="2" s="1"/>
  <c r="P123" i="2"/>
  <c r="R123" i="2" s="1"/>
  <c r="S123" i="2" s="1"/>
  <c r="T123" i="2" s="1"/>
  <c r="M123" i="2" s="1"/>
  <c r="Q123" i="2"/>
  <c r="P124" i="2"/>
  <c r="R124" i="2" s="1"/>
  <c r="S124" i="2" s="1"/>
  <c r="T124" i="2" s="1"/>
  <c r="M124" i="2" s="1"/>
  <c r="Q124" i="2"/>
  <c r="P125" i="2"/>
  <c r="Q125" i="2"/>
  <c r="R125" i="2"/>
  <c r="P126" i="2"/>
  <c r="Q126" i="2"/>
  <c r="R126" i="2"/>
  <c r="S126" i="2" s="1"/>
  <c r="T126" i="2" s="1"/>
  <c r="M126" i="2" s="1"/>
  <c r="P127" i="2"/>
  <c r="R127" i="2" s="1"/>
  <c r="S127" i="2" s="1"/>
  <c r="T127" i="2" s="1"/>
  <c r="M127" i="2" s="1"/>
  <c r="Q127" i="2"/>
  <c r="P128" i="2"/>
  <c r="R128" i="2" s="1"/>
  <c r="S128" i="2" s="1"/>
  <c r="T128" i="2" s="1"/>
  <c r="M128" i="2" s="1"/>
  <c r="Q128" i="2"/>
  <c r="P129" i="2"/>
  <c r="Q129" i="2"/>
  <c r="R129" i="2"/>
  <c r="P130" i="2"/>
  <c r="Q130" i="2"/>
  <c r="R130" i="2"/>
  <c r="S130" i="2" s="1"/>
  <c r="T130" i="2" s="1"/>
  <c r="M130" i="2" s="1"/>
  <c r="P131" i="2"/>
  <c r="R131" i="2" s="1"/>
  <c r="S131" i="2" s="1"/>
  <c r="T131" i="2" s="1"/>
  <c r="M131" i="2" s="1"/>
  <c r="Q131" i="2"/>
  <c r="P132" i="2"/>
  <c r="R132" i="2" s="1"/>
  <c r="S132" i="2" s="1"/>
  <c r="T132" i="2" s="1"/>
  <c r="M132" i="2" s="1"/>
  <c r="Q132" i="2"/>
  <c r="P133" i="2"/>
  <c r="Q133" i="2"/>
  <c r="R133" i="2"/>
  <c r="P134" i="2"/>
  <c r="Q134" i="2"/>
  <c r="R134" i="2"/>
  <c r="S134" i="2" s="1"/>
  <c r="T134" i="2" s="1"/>
  <c r="M134" i="2" s="1"/>
  <c r="P135" i="2"/>
  <c r="R135" i="2" s="1"/>
  <c r="S135" i="2" s="1"/>
  <c r="T135" i="2" s="1"/>
  <c r="M135" i="2" s="1"/>
  <c r="Q135" i="2"/>
  <c r="P136" i="2"/>
  <c r="R136" i="2" s="1"/>
  <c r="S136" i="2" s="1"/>
  <c r="T136" i="2" s="1"/>
  <c r="M136" i="2" s="1"/>
  <c r="Q136" i="2"/>
  <c r="P137" i="2"/>
  <c r="Q137" i="2"/>
  <c r="R137" i="2"/>
  <c r="P138" i="2"/>
  <c r="Q138" i="2"/>
  <c r="R138" i="2"/>
  <c r="S138" i="2" s="1"/>
  <c r="T138" i="2" s="1"/>
  <c r="M138" i="2" s="1"/>
  <c r="P139" i="2"/>
  <c r="R139" i="2" s="1"/>
  <c r="S139" i="2" s="1"/>
  <c r="T139" i="2" s="1"/>
  <c r="M139" i="2" s="1"/>
  <c r="Q139" i="2"/>
  <c r="P140" i="2"/>
  <c r="R140" i="2" s="1"/>
  <c r="S140" i="2" s="1"/>
  <c r="T140" i="2" s="1"/>
  <c r="M140" i="2" s="1"/>
  <c r="Q140" i="2"/>
  <c r="P141" i="2"/>
  <c r="Q141" i="2"/>
  <c r="R141" i="2"/>
  <c r="P142" i="2"/>
  <c r="Q142" i="2"/>
  <c r="R142" i="2"/>
  <c r="S142" i="2" s="1"/>
  <c r="T142" i="2" s="1"/>
  <c r="M142" i="2" s="1"/>
  <c r="P143" i="2"/>
  <c r="R143" i="2" s="1"/>
  <c r="S143" i="2" s="1"/>
  <c r="T143" i="2" s="1"/>
  <c r="M143" i="2" s="1"/>
  <c r="Q143" i="2"/>
  <c r="P144" i="2"/>
  <c r="R144" i="2" s="1"/>
  <c r="S144" i="2" s="1"/>
  <c r="T144" i="2" s="1"/>
  <c r="M144" i="2" s="1"/>
  <c r="Q144" i="2"/>
  <c r="P145" i="2"/>
  <c r="Q145" i="2"/>
  <c r="R145" i="2"/>
  <c r="P146" i="2"/>
  <c r="Q146" i="2"/>
  <c r="R146" i="2"/>
  <c r="S146" i="2" s="1"/>
  <c r="T146" i="2" s="1"/>
  <c r="M146" i="2" s="1"/>
  <c r="P147" i="2"/>
  <c r="R147" i="2" s="1"/>
  <c r="S147" i="2" s="1"/>
  <c r="T147" i="2" s="1"/>
  <c r="M147" i="2" s="1"/>
  <c r="Q147" i="2"/>
  <c r="P148" i="2"/>
  <c r="R148" i="2" s="1"/>
  <c r="S148" i="2" s="1"/>
  <c r="T148" i="2" s="1"/>
  <c r="M148" i="2" s="1"/>
  <c r="Q148" i="2"/>
  <c r="S145" i="2" l="1"/>
  <c r="T145" i="2" s="1"/>
  <c r="M145" i="2" s="1"/>
  <c r="S141" i="2"/>
  <c r="T141" i="2" s="1"/>
  <c r="M141" i="2" s="1"/>
  <c r="S137" i="2"/>
  <c r="T137" i="2" s="1"/>
  <c r="M137" i="2" s="1"/>
  <c r="S133" i="2"/>
  <c r="T133" i="2" s="1"/>
  <c r="M133" i="2" s="1"/>
  <c r="S129" i="2"/>
  <c r="T129" i="2" s="1"/>
  <c r="M129" i="2" s="1"/>
  <c r="S125" i="2"/>
  <c r="T125" i="2" s="1"/>
  <c r="M125" i="2" s="1"/>
  <c r="S121" i="2"/>
  <c r="T121" i="2" s="1"/>
  <c r="M121" i="2" s="1"/>
  <c r="S117" i="2"/>
  <c r="T117" i="2" s="1"/>
  <c r="M117" i="2" s="1"/>
  <c r="S113" i="2"/>
  <c r="T113" i="2" s="1"/>
  <c r="M113" i="2" s="1"/>
  <c r="S109" i="2"/>
  <c r="T109" i="2" s="1"/>
  <c r="M109" i="2" s="1"/>
  <c r="S105" i="2"/>
  <c r="T105" i="2" s="1"/>
  <c r="M105" i="2" s="1"/>
  <c r="S101" i="2"/>
  <c r="T101" i="2" s="1"/>
  <c r="M101" i="2" s="1"/>
  <c r="S97" i="2"/>
  <c r="T97" i="2" s="1"/>
  <c r="M97" i="2" s="1"/>
  <c r="S93" i="2"/>
  <c r="T93" i="2" s="1"/>
  <c r="M93" i="2" s="1"/>
  <c r="S89" i="2"/>
  <c r="T89" i="2" s="1"/>
  <c r="M89" i="2" s="1"/>
  <c r="S85" i="2"/>
  <c r="T85" i="2" s="1"/>
  <c r="M85" i="2" s="1"/>
  <c r="S81" i="2"/>
  <c r="T81" i="2" s="1"/>
  <c r="M81" i="2" s="1"/>
  <c r="S77" i="2"/>
  <c r="T77" i="2" s="1"/>
  <c r="M77" i="2" s="1"/>
  <c r="S73" i="2"/>
  <c r="T73" i="2" s="1"/>
  <c r="M73" i="2" s="1"/>
  <c r="S69" i="2"/>
  <c r="T69" i="2" s="1"/>
  <c r="M69" i="2" s="1"/>
  <c r="S65" i="2"/>
  <c r="T65" i="2" s="1"/>
  <c r="M65" i="2" s="1"/>
  <c r="S61" i="2"/>
  <c r="T61" i="2" s="1"/>
  <c r="M61" i="2" s="1"/>
  <c r="M150" i="2"/>
  <c r="F23" i="2" s="1"/>
  <c r="N94" i="2" l="1"/>
  <c r="N127" i="2"/>
  <c r="N102" i="2"/>
  <c r="N110" i="2"/>
  <c r="N86" i="2"/>
  <c r="N119" i="2"/>
  <c r="N82" i="2"/>
  <c r="N90" i="2"/>
  <c r="N98" i="2"/>
  <c r="N106" i="2"/>
  <c r="N114" i="2"/>
  <c r="N123" i="2"/>
  <c r="N131" i="2"/>
  <c r="N61" i="2"/>
  <c r="N65" i="2"/>
  <c r="N69" i="2"/>
  <c r="N73" i="2"/>
  <c r="N77" i="2"/>
  <c r="N81" i="2"/>
  <c r="N85" i="2"/>
  <c r="N89" i="2"/>
  <c r="N93" i="2"/>
  <c r="N97" i="2"/>
  <c r="N101" i="2"/>
  <c r="N105" i="2"/>
  <c r="N109" i="2"/>
  <c r="N113" i="2"/>
  <c r="N80" i="2"/>
  <c r="N84" i="2"/>
  <c r="N88" i="2"/>
  <c r="N92" i="2"/>
  <c r="N96" i="2"/>
  <c r="N100" i="2"/>
  <c r="N104" i="2"/>
  <c r="N108" i="2"/>
  <c r="N112" i="2"/>
  <c r="N117" i="2"/>
  <c r="N121" i="2"/>
  <c r="N125" i="2"/>
  <c r="N129" i="2"/>
  <c r="N133" i="2"/>
  <c r="N59" i="2"/>
  <c r="N63" i="2"/>
  <c r="N67" i="2"/>
  <c r="N71" i="2"/>
  <c r="N75" i="2"/>
  <c r="N79" i="2"/>
  <c r="N83" i="2"/>
  <c r="N87" i="2"/>
  <c r="N91" i="2"/>
  <c r="N95" i="2"/>
  <c r="N99" i="2"/>
  <c r="N103" i="2"/>
  <c r="N107" i="2"/>
  <c r="N111" i="2"/>
  <c r="N115" i="2"/>
  <c r="N60" i="2"/>
  <c r="N62" i="2"/>
  <c r="N64" i="2"/>
  <c r="N66" i="2"/>
  <c r="N68" i="2"/>
  <c r="N70" i="2"/>
  <c r="N72" i="2"/>
  <c r="N74" i="2"/>
  <c r="N76" i="2"/>
  <c r="N78" i="2"/>
  <c r="N116" i="2"/>
  <c r="N118" i="2"/>
  <c r="N120" i="2"/>
  <c r="N122" i="2"/>
  <c r="N124" i="2"/>
  <c r="N126" i="2"/>
  <c r="N128" i="2"/>
  <c r="N130" i="2"/>
  <c r="N132" i="2"/>
  <c r="N134" i="2"/>
  <c r="N135" i="2"/>
  <c r="N137" i="2"/>
  <c r="N139" i="2"/>
  <c r="N141" i="2"/>
  <c r="N143" i="2"/>
  <c r="N145" i="2"/>
  <c r="N147" i="2"/>
  <c r="N136" i="2"/>
  <c r="N138" i="2"/>
  <c r="N140" i="2"/>
  <c r="N142" i="2"/>
  <c r="N144" i="2"/>
  <c r="N146" i="2"/>
  <c r="N148" i="2"/>
  <c r="N150" i="2" l="1"/>
  <c r="F25" i="2" s="1"/>
  <c r="E61" i="1" l="1"/>
  <c r="G61" i="1" s="1"/>
  <c r="F61" i="1"/>
  <c r="E62" i="1"/>
  <c r="F62" i="1"/>
  <c r="G62" i="1"/>
  <c r="E63" i="1"/>
  <c r="F63" i="1"/>
  <c r="G63" i="1"/>
  <c r="E64" i="1"/>
  <c r="G64" i="1" s="1"/>
  <c r="F64" i="1"/>
  <c r="E65" i="1"/>
  <c r="G65" i="1" s="1"/>
  <c r="F65" i="1"/>
  <c r="E66" i="1"/>
  <c r="G66" i="1" s="1"/>
  <c r="F66" i="1"/>
  <c r="E67" i="1"/>
  <c r="F67" i="1"/>
  <c r="G67" i="1"/>
  <c r="E68" i="1"/>
  <c r="G68" i="1" s="1"/>
  <c r="F68" i="1"/>
  <c r="E69" i="1"/>
  <c r="G69" i="1" s="1"/>
  <c r="F69" i="1"/>
  <c r="E70" i="1"/>
  <c r="F70" i="1"/>
  <c r="G70" i="1"/>
  <c r="E71" i="1"/>
  <c r="F71" i="1"/>
  <c r="G71" i="1"/>
  <c r="E72" i="1"/>
  <c r="G72" i="1" s="1"/>
  <c r="F72" i="1"/>
  <c r="E73" i="1"/>
  <c r="G73" i="1" s="1"/>
  <c r="F73" i="1"/>
  <c r="E74" i="1"/>
  <c r="F74" i="1"/>
  <c r="G74" i="1"/>
  <c r="E75" i="1"/>
  <c r="F75" i="1"/>
  <c r="G75" i="1"/>
  <c r="E76" i="1"/>
  <c r="G76" i="1" s="1"/>
  <c r="F76" i="1"/>
  <c r="E77" i="1"/>
  <c r="G77" i="1" s="1"/>
  <c r="F77" i="1"/>
  <c r="E78" i="1"/>
  <c r="F78" i="1"/>
  <c r="G78" i="1"/>
  <c r="E79" i="1"/>
  <c r="F79" i="1"/>
  <c r="G79" i="1"/>
  <c r="E80" i="1"/>
  <c r="G80" i="1" s="1"/>
  <c r="F80" i="1"/>
  <c r="E81" i="1"/>
  <c r="G81" i="1" s="1"/>
  <c r="F81" i="1"/>
  <c r="E82" i="1"/>
  <c r="F82" i="1"/>
  <c r="G82" i="1"/>
  <c r="E83" i="1"/>
  <c r="F83" i="1"/>
  <c r="G83" i="1"/>
  <c r="E84" i="1"/>
  <c r="G84" i="1" s="1"/>
  <c r="F84" i="1"/>
  <c r="E85" i="1"/>
  <c r="G85" i="1" s="1"/>
  <c r="F85" i="1"/>
  <c r="E86" i="1"/>
  <c r="F86" i="1"/>
  <c r="G86" i="1"/>
  <c r="E87" i="1"/>
  <c r="F87" i="1"/>
  <c r="G87" i="1"/>
  <c r="E88" i="1"/>
  <c r="G88" i="1" s="1"/>
  <c r="F88" i="1"/>
  <c r="E89" i="1"/>
  <c r="G89" i="1" s="1"/>
  <c r="F89" i="1"/>
  <c r="E90" i="1"/>
  <c r="F90" i="1"/>
  <c r="G90" i="1"/>
  <c r="E91" i="1"/>
  <c r="F91" i="1"/>
  <c r="G91" i="1"/>
  <c r="E92" i="1"/>
  <c r="G92" i="1" s="1"/>
  <c r="F92" i="1"/>
  <c r="E93" i="1"/>
  <c r="G93" i="1" s="1"/>
  <c r="F93" i="1"/>
  <c r="E94" i="1"/>
  <c r="F94" i="1"/>
  <c r="G94" i="1"/>
  <c r="E95" i="1"/>
  <c r="F95" i="1"/>
  <c r="G95" i="1"/>
  <c r="E96" i="1"/>
  <c r="G96" i="1" s="1"/>
  <c r="F96" i="1"/>
  <c r="E97" i="1"/>
  <c r="G97" i="1" s="1"/>
  <c r="F97" i="1"/>
  <c r="E98" i="1"/>
  <c r="F98" i="1"/>
  <c r="G98" i="1"/>
  <c r="E99" i="1"/>
  <c r="F99" i="1"/>
  <c r="G99" i="1"/>
  <c r="E100" i="1"/>
  <c r="G100" i="1" s="1"/>
  <c r="F100" i="1"/>
  <c r="E101" i="1"/>
  <c r="G101" i="1" s="1"/>
  <c r="F101" i="1"/>
  <c r="E102" i="1"/>
  <c r="F102" i="1"/>
  <c r="G102" i="1"/>
  <c r="H102" i="1" s="1"/>
  <c r="I102" i="1" s="1"/>
  <c r="B102" i="1" s="1"/>
  <c r="E103" i="1"/>
  <c r="F103" i="1"/>
  <c r="G103" i="1"/>
  <c r="E104" i="1"/>
  <c r="G104" i="1" s="1"/>
  <c r="H104" i="1" s="1"/>
  <c r="I104" i="1" s="1"/>
  <c r="B104" i="1" s="1"/>
  <c r="F104" i="1"/>
  <c r="E105" i="1"/>
  <c r="G105" i="1" s="1"/>
  <c r="F105" i="1"/>
  <c r="E106" i="1"/>
  <c r="F106" i="1"/>
  <c r="G106" i="1"/>
  <c r="H106" i="1" s="1"/>
  <c r="I106" i="1" s="1"/>
  <c r="B106" i="1" s="1"/>
  <c r="E107" i="1"/>
  <c r="F107" i="1"/>
  <c r="G107" i="1"/>
  <c r="E108" i="1"/>
  <c r="G108" i="1" s="1"/>
  <c r="H108" i="1" s="1"/>
  <c r="I108" i="1" s="1"/>
  <c r="B108" i="1" s="1"/>
  <c r="F108" i="1"/>
  <c r="E109" i="1"/>
  <c r="G109" i="1" s="1"/>
  <c r="F109" i="1"/>
  <c r="E110" i="1"/>
  <c r="F110" i="1"/>
  <c r="G110" i="1"/>
  <c r="H110" i="1" s="1"/>
  <c r="I110" i="1" s="1"/>
  <c r="B110" i="1" s="1"/>
  <c r="E111" i="1"/>
  <c r="F111" i="1"/>
  <c r="G111" i="1"/>
  <c r="E112" i="1"/>
  <c r="G112" i="1" s="1"/>
  <c r="H112" i="1" s="1"/>
  <c r="I112" i="1" s="1"/>
  <c r="B112" i="1" s="1"/>
  <c r="F112" i="1"/>
  <c r="E113" i="1"/>
  <c r="G113" i="1" s="1"/>
  <c r="F113" i="1"/>
  <c r="E114" i="1"/>
  <c r="F114" i="1"/>
  <c r="G114" i="1"/>
  <c r="H114" i="1" s="1"/>
  <c r="I114" i="1" s="1"/>
  <c r="B114" i="1" s="1"/>
  <c r="E115" i="1"/>
  <c r="F115" i="1"/>
  <c r="G115" i="1"/>
  <c r="E116" i="1"/>
  <c r="G116" i="1" s="1"/>
  <c r="H116" i="1" s="1"/>
  <c r="I116" i="1" s="1"/>
  <c r="B116" i="1" s="1"/>
  <c r="F116" i="1"/>
  <c r="E117" i="1"/>
  <c r="G117" i="1" s="1"/>
  <c r="F117" i="1"/>
  <c r="E118" i="1"/>
  <c r="F118" i="1"/>
  <c r="G118" i="1"/>
  <c r="H118" i="1" s="1"/>
  <c r="I118" i="1" s="1"/>
  <c r="B118" i="1" s="1"/>
  <c r="E119" i="1"/>
  <c r="G119" i="1" s="1"/>
  <c r="F119" i="1"/>
  <c r="E120" i="1"/>
  <c r="G120" i="1" s="1"/>
  <c r="H120" i="1" s="1"/>
  <c r="I120" i="1" s="1"/>
  <c r="B120" i="1" s="1"/>
  <c r="F120" i="1"/>
  <c r="E121" i="1"/>
  <c r="G121" i="1" s="1"/>
  <c r="F121" i="1"/>
  <c r="E122" i="1"/>
  <c r="F122" i="1"/>
  <c r="G122" i="1"/>
  <c r="H122" i="1" s="1"/>
  <c r="I122" i="1" s="1"/>
  <c r="B122" i="1" s="1"/>
  <c r="E123" i="1"/>
  <c r="F123" i="1"/>
  <c r="G123" i="1"/>
  <c r="E124" i="1"/>
  <c r="G124" i="1" s="1"/>
  <c r="H124" i="1" s="1"/>
  <c r="I124" i="1" s="1"/>
  <c r="B124" i="1" s="1"/>
  <c r="F124" i="1"/>
  <c r="E125" i="1"/>
  <c r="G125" i="1" s="1"/>
  <c r="F125" i="1"/>
  <c r="E126" i="1"/>
  <c r="F126" i="1"/>
  <c r="G126" i="1"/>
  <c r="H126" i="1" s="1"/>
  <c r="I126" i="1" s="1"/>
  <c r="B126" i="1" s="1"/>
  <c r="E127" i="1"/>
  <c r="F127" i="1"/>
  <c r="G127" i="1"/>
  <c r="E128" i="1"/>
  <c r="G128" i="1" s="1"/>
  <c r="H128" i="1" s="1"/>
  <c r="I128" i="1" s="1"/>
  <c r="B128" i="1" s="1"/>
  <c r="F128" i="1"/>
  <c r="E129" i="1"/>
  <c r="G129" i="1" s="1"/>
  <c r="F129" i="1"/>
  <c r="E130" i="1"/>
  <c r="F130" i="1"/>
  <c r="G130" i="1"/>
  <c r="H130" i="1" s="1"/>
  <c r="I130" i="1" s="1"/>
  <c r="B130" i="1" s="1"/>
  <c r="E131" i="1"/>
  <c r="F131" i="1"/>
  <c r="G131" i="1"/>
  <c r="E132" i="1"/>
  <c r="G132" i="1" s="1"/>
  <c r="H132" i="1" s="1"/>
  <c r="I132" i="1" s="1"/>
  <c r="B132" i="1" s="1"/>
  <c r="F132" i="1"/>
  <c r="E133" i="1"/>
  <c r="G133" i="1" s="1"/>
  <c r="F133" i="1"/>
  <c r="E134" i="1"/>
  <c r="F134" i="1"/>
  <c r="G134" i="1"/>
  <c r="H134" i="1" s="1"/>
  <c r="I134" i="1" s="1"/>
  <c r="B134" i="1" s="1"/>
  <c r="E135" i="1"/>
  <c r="F135" i="1"/>
  <c r="G135" i="1"/>
  <c r="E136" i="1"/>
  <c r="G136" i="1" s="1"/>
  <c r="H136" i="1" s="1"/>
  <c r="I136" i="1" s="1"/>
  <c r="B136" i="1" s="1"/>
  <c r="F136" i="1"/>
  <c r="E137" i="1"/>
  <c r="G137" i="1" s="1"/>
  <c r="F137" i="1"/>
  <c r="E138" i="1"/>
  <c r="F138" i="1"/>
  <c r="G138" i="1"/>
  <c r="H138" i="1" s="1"/>
  <c r="I138" i="1" s="1"/>
  <c r="B138" i="1" s="1"/>
  <c r="E139" i="1"/>
  <c r="F139" i="1"/>
  <c r="G139" i="1"/>
  <c r="E140" i="1"/>
  <c r="G140" i="1" s="1"/>
  <c r="H140" i="1" s="1"/>
  <c r="I140" i="1" s="1"/>
  <c r="B140" i="1" s="1"/>
  <c r="F140" i="1"/>
  <c r="E141" i="1"/>
  <c r="G141" i="1" s="1"/>
  <c r="F141" i="1"/>
  <c r="E142" i="1"/>
  <c r="F142" i="1"/>
  <c r="G142" i="1"/>
  <c r="H142" i="1" s="1"/>
  <c r="I142" i="1" s="1"/>
  <c r="B142" i="1" s="1"/>
  <c r="E143" i="1"/>
  <c r="F143" i="1"/>
  <c r="G143" i="1"/>
  <c r="E144" i="1"/>
  <c r="G144" i="1" s="1"/>
  <c r="H144" i="1" s="1"/>
  <c r="I144" i="1" s="1"/>
  <c r="B144" i="1" s="1"/>
  <c r="F144" i="1"/>
  <c r="E145" i="1"/>
  <c r="G145" i="1" s="1"/>
  <c r="F145" i="1"/>
  <c r="E146" i="1"/>
  <c r="F146" i="1"/>
  <c r="G146" i="1"/>
  <c r="H146" i="1" s="1"/>
  <c r="I146" i="1" s="1"/>
  <c r="B146" i="1" s="1"/>
  <c r="E147" i="1"/>
  <c r="F147" i="1"/>
  <c r="G147" i="1"/>
  <c r="E148" i="1"/>
  <c r="G148" i="1" s="1"/>
  <c r="H148" i="1" s="1"/>
  <c r="I148" i="1" s="1"/>
  <c r="B148" i="1" s="1"/>
  <c r="F148" i="1"/>
  <c r="E60" i="1"/>
  <c r="G60" i="1" s="1"/>
  <c r="F60" i="1"/>
  <c r="F59" i="1"/>
  <c r="E59" i="1"/>
  <c r="G59" i="1" s="1"/>
  <c r="H59" i="1" l="1"/>
  <c r="I59" i="1" s="1"/>
  <c r="B59" i="1" s="1"/>
  <c r="H147" i="1"/>
  <c r="I147" i="1" s="1"/>
  <c r="B147" i="1" s="1"/>
  <c r="H145" i="1"/>
  <c r="I145" i="1" s="1"/>
  <c r="B145" i="1" s="1"/>
  <c r="H143" i="1"/>
  <c r="I143" i="1" s="1"/>
  <c r="B143" i="1" s="1"/>
  <c r="H141" i="1"/>
  <c r="I141" i="1" s="1"/>
  <c r="B141" i="1" s="1"/>
  <c r="H139" i="1"/>
  <c r="I139" i="1" s="1"/>
  <c r="B139" i="1" s="1"/>
  <c r="H137" i="1"/>
  <c r="I137" i="1" s="1"/>
  <c r="B137" i="1" s="1"/>
  <c r="H135" i="1"/>
  <c r="I135" i="1" s="1"/>
  <c r="B135" i="1" s="1"/>
  <c r="H133" i="1"/>
  <c r="I133" i="1" s="1"/>
  <c r="B133" i="1" s="1"/>
  <c r="H131" i="1"/>
  <c r="I131" i="1" s="1"/>
  <c r="B131" i="1" s="1"/>
  <c r="H129" i="1"/>
  <c r="I129" i="1" s="1"/>
  <c r="B129" i="1" s="1"/>
  <c r="H127" i="1"/>
  <c r="I127" i="1" s="1"/>
  <c r="B127" i="1" s="1"/>
  <c r="H125" i="1"/>
  <c r="I125" i="1" s="1"/>
  <c r="B125" i="1" s="1"/>
  <c r="H123" i="1"/>
  <c r="I123" i="1" s="1"/>
  <c r="B123" i="1" s="1"/>
  <c r="H121" i="1"/>
  <c r="I121" i="1" s="1"/>
  <c r="B121" i="1" s="1"/>
  <c r="H119" i="1"/>
  <c r="I119" i="1" s="1"/>
  <c r="B119" i="1" s="1"/>
  <c r="H117" i="1"/>
  <c r="I117" i="1" s="1"/>
  <c r="B117" i="1" s="1"/>
  <c r="H115" i="1"/>
  <c r="I115" i="1" s="1"/>
  <c r="B115" i="1" s="1"/>
  <c r="H113" i="1"/>
  <c r="I113" i="1" s="1"/>
  <c r="B113" i="1" s="1"/>
  <c r="H111" i="1"/>
  <c r="I111" i="1" s="1"/>
  <c r="B111" i="1" s="1"/>
  <c r="H109" i="1"/>
  <c r="I109" i="1" s="1"/>
  <c r="B109" i="1" s="1"/>
  <c r="H107" i="1"/>
  <c r="I107" i="1" s="1"/>
  <c r="B107" i="1" s="1"/>
  <c r="H105" i="1"/>
  <c r="I105" i="1" s="1"/>
  <c r="B105" i="1" s="1"/>
  <c r="H103" i="1"/>
  <c r="I103" i="1" s="1"/>
  <c r="B103" i="1" s="1"/>
  <c r="H101" i="1"/>
  <c r="I101" i="1" s="1"/>
  <c r="B101" i="1" s="1"/>
  <c r="H100" i="1"/>
  <c r="I100" i="1" s="1"/>
  <c r="B100" i="1" s="1"/>
  <c r="H99" i="1"/>
  <c r="I99" i="1" s="1"/>
  <c r="B99" i="1" s="1"/>
  <c r="H98" i="1"/>
  <c r="I98" i="1" s="1"/>
  <c r="B98" i="1" s="1"/>
  <c r="H97" i="1"/>
  <c r="I97" i="1" s="1"/>
  <c r="B97" i="1" s="1"/>
  <c r="H96" i="1"/>
  <c r="I96" i="1" s="1"/>
  <c r="B96" i="1" s="1"/>
  <c r="H95" i="1"/>
  <c r="I95" i="1" s="1"/>
  <c r="B95" i="1" s="1"/>
  <c r="H94" i="1"/>
  <c r="I94" i="1" s="1"/>
  <c r="B94" i="1" s="1"/>
  <c r="H93" i="1"/>
  <c r="I93" i="1" s="1"/>
  <c r="B93" i="1" s="1"/>
  <c r="H92" i="1"/>
  <c r="I92" i="1" s="1"/>
  <c r="B92" i="1" s="1"/>
  <c r="H91" i="1"/>
  <c r="I91" i="1" s="1"/>
  <c r="B91" i="1" s="1"/>
  <c r="H90" i="1"/>
  <c r="I90" i="1" s="1"/>
  <c r="B90" i="1" s="1"/>
  <c r="H89" i="1"/>
  <c r="I89" i="1" s="1"/>
  <c r="B89" i="1" s="1"/>
  <c r="H88" i="1"/>
  <c r="I88" i="1" s="1"/>
  <c r="B88" i="1" s="1"/>
  <c r="H87" i="1"/>
  <c r="I87" i="1" s="1"/>
  <c r="B87" i="1" s="1"/>
  <c r="H86" i="1"/>
  <c r="I86" i="1" s="1"/>
  <c r="B86" i="1" s="1"/>
  <c r="H85" i="1"/>
  <c r="I85" i="1" s="1"/>
  <c r="B85" i="1" s="1"/>
  <c r="H84" i="1"/>
  <c r="I84" i="1" s="1"/>
  <c r="B84" i="1" s="1"/>
  <c r="H83" i="1"/>
  <c r="I83" i="1" s="1"/>
  <c r="B83" i="1" s="1"/>
  <c r="H82" i="1"/>
  <c r="I82" i="1" s="1"/>
  <c r="B82" i="1" s="1"/>
  <c r="H81" i="1"/>
  <c r="I81" i="1" s="1"/>
  <c r="B81" i="1" s="1"/>
  <c r="H80" i="1"/>
  <c r="I80" i="1" s="1"/>
  <c r="B80" i="1" s="1"/>
  <c r="H79" i="1"/>
  <c r="I79" i="1" s="1"/>
  <c r="B79" i="1" s="1"/>
  <c r="H78" i="1"/>
  <c r="I78" i="1" s="1"/>
  <c r="B78" i="1" s="1"/>
  <c r="H77" i="1"/>
  <c r="I77" i="1" s="1"/>
  <c r="B77" i="1" s="1"/>
  <c r="H76" i="1"/>
  <c r="I76" i="1" s="1"/>
  <c r="B76" i="1" s="1"/>
  <c r="H75" i="1"/>
  <c r="I75" i="1" s="1"/>
  <c r="B75" i="1" s="1"/>
  <c r="H74" i="1"/>
  <c r="I74" i="1" s="1"/>
  <c r="B74" i="1" s="1"/>
  <c r="H73" i="1"/>
  <c r="I73" i="1" s="1"/>
  <c r="B73" i="1" s="1"/>
  <c r="H72" i="1"/>
  <c r="I72" i="1" s="1"/>
  <c r="B72" i="1" s="1"/>
  <c r="H71" i="1"/>
  <c r="I71" i="1" s="1"/>
  <c r="B71" i="1" s="1"/>
  <c r="H70" i="1"/>
  <c r="I70" i="1" s="1"/>
  <c r="B70" i="1" s="1"/>
  <c r="H69" i="1"/>
  <c r="I69" i="1" s="1"/>
  <c r="B69" i="1" s="1"/>
  <c r="H68" i="1"/>
  <c r="I68" i="1" s="1"/>
  <c r="B68" i="1" s="1"/>
  <c r="H67" i="1"/>
  <c r="I67" i="1" s="1"/>
  <c r="B67" i="1" s="1"/>
  <c r="H66" i="1"/>
  <c r="I66" i="1" s="1"/>
  <c r="B66" i="1" s="1"/>
  <c r="H65" i="1"/>
  <c r="I65" i="1" s="1"/>
  <c r="B65" i="1" s="1"/>
  <c r="H64" i="1"/>
  <c r="I64" i="1" s="1"/>
  <c r="B64" i="1" s="1"/>
  <c r="H63" i="1"/>
  <c r="I63" i="1" s="1"/>
  <c r="B63" i="1" s="1"/>
  <c r="H62" i="1"/>
  <c r="I62" i="1" s="1"/>
  <c r="B62" i="1" s="1"/>
  <c r="H61" i="1"/>
  <c r="I61" i="1" s="1"/>
  <c r="B61" i="1" s="1"/>
  <c r="H60" i="1"/>
  <c r="I60" i="1" s="1"/>
  <c r="B60" i="1" s="1"/>
  <c r="F23" i="1" l="1"/>
  <c r="B150" i="1"/>
  <c r="C60" i="1" s="1"/>
  <c r="C59" i="1" l="1"/>
  <c r="C145" i="1"/>
  <c r="C141" i="1"/>
  <c r="C137" i="1"/>
  <c r="C129" i="1"/>
  <c r="C121" i="1"/>
  <c r="C113" i="1"/>
  <c r="C105" i="1"/>
  <c r="C97" i="1"/>
  <c r="C89" i="1"/>
  <c r="C81" i="1"/>
  <c r="C73" i="1"/>
  <c r="C65" i="1"/>
  <c r="C148" i="1"/>
  <c r="C144" i="1"/>
  <c r="C140" i="1"/>
  <c r="C136" i="1"/>
  <c r="C134" i="1"/>
  <c r="C131" i="1"/>
  <c r="C128" i="1"/>
  <c r="C126" i="1"/>
  <c r="C123" i="1"/>
  <c r="C120" i="1"/>
  <c r="C118" i="1"/>
  <c r="C115" i="1"/>
  <c r="C112" i="1"/>
  <c r="C110" i="1"/>
  <c r="C107" i="1"/>
  <c r="C104" i="1"/>
  <c r="C102" i="1"/>
  <c r="C99" i="1"/>
  <c r="C96" i="1"/>
  <c r="C94" i="1"/>
  <c r="C91" i="1"/>
  <c r="C88" i="1"/>
  <c r="C86" i="1"/>
  <c r="C83" i="1"/>
  <c r="C80" i="1"/>
  <c r="C78" i="1"/>
  <c r="C75" i="1"/>
  <c r="C72" i="1"/>
  <c r="C70" i="1"/>
  <c r="C67" i="1"/>
  <c r="C64" i="1"/>
  <c r="C62" i="1"/>
  <c r="C147" i="1"/>
  <c r="C143" i="1"/>
  <c r="C139" i="1"/>
  <c r="C133" i="1"/>
  <c r="C125" i="1"/>
  <c r="C117" i="1"/>
  <c r="C109" i="1"/>
  <c r="C101" i="1"/>
  <c r="C93" i="1"/>
  <c r="C85" i="1"/>
  <c r="C77" i="1"/>
  <c r="C69" i="1"/>
  <c r="C61" i="1"/>
  <c r="C146" i="1"/>
  <c r="C142" i="1"/>
  <c r="C138" i="1"/>
  <c r="C135" i="1"/>
  <c r="C132" i="1"/>
  <c r="C130" i="1"/>
  <c r="C127" i="1"/>
  <c r="C124" i="1"/>
  <c r="C122" i="1"/>
  <c r="C119" i="1"/>
  <c r="C116" i="1"/>
  <c r="C114" i="1"/>
  <c r="C111" i="1"/>
  <c r="C108" i="1"/>
  <c r="C106" i="1"/>
  <c r="C103" i="1"/>
  <c r="C100" i="1"/>
  <c r="C98" i="1"/>
  <c r="C95" i="1"/>
  <c r="C92" i="1"/>
  <c r="C90" i="1"/>
  <c r="C87" i="1"/>
  <c r="C84" i="1"/>
  <c r="C82" i="1"/>
  <c r="C79" i="1"/>
  <c r="C76" i="1"/>
  <c r="C74" i="1"/>
  <c r="C71" i="1"/>
  <c r="C68" i="1"/>
  <c r="C66" i="1"/>
  <c r="C63" i="1"/>
  <c r="C150" i="1" l="1"/>
  <c r="F25" i="1" s="1"/>
</calcChain>
</file>

<file path=xl/sharedStrings.xml><?xml version="1.0" encoding="utf-8"?>
<sst xmlns="http://schemas.openxmlformats.org/spreadsheetml/2006/main" count="70" uniqueCount="39">
  <si>
    <t>SPINTA ATTIVA IN CONDIZIONI SISMICHE</t>
  </si>
  <si>
    <t>terreni coesivi - condizioni non drenate</t>
  </si>
  <si>
    <t>H (m) =</t>
  </si>
  <si>
    <t>sovraccarico uniforme:</t>
  </si>
  <si>
    <t>q (kPa) =</t>
  </si>
  <si>
    <t>coefficiente sismico orizzontale:</t>
  </si>
  <si>
    <t>kh (-) =</t>
  </si>
  <si>
    <t>coefficiente sismico verticale:</t>
  </si>
  <si>
    <t>terreno:</t>
  </si>
  <si>
    <t>coesione non drenata:</t>
  </si>
  <si>
    <t>Cu (kPa) =</t>
  </si>
  <si>
    <t>peso di volume totale (saturo):</t>
  </si>
  <si>
    <r>
      <t xml:space="preserve"> </t>
    </r>
    <r>
      <rPr>
        <sz val="14"/>
        <color theme="1"/>
        <rFont val="Symbol"/>
        <family val="1"/>
        <charset val="2"/>
      </rPr>
      <t>g</t>
    </r>
    <r>
      <rPr>
        <sz val="14"/>
        <color theme="1"/>
        <rFont val="Calibri"/>
        <family val="2"/>
        <scheme val="minor"/>
      </rPr>
      <t xml:space="preserve"> (kN/m^3) =</t>
    </r>
  </si>
  <si>
    <t>sisma:</t>
  </si>
  <si>
    <t>inclinazione con orizzontale:</t>
  </si>
  <si>
    <r>
      <t xml:space="preserve"> </t>
    </r>
    <r>
      <rPr>
        <sz val="14"/>
        <color theme="1"/>
        <rFont val="Symbol"/>
        <family val="1"/>
        <charset val="2"/>
      </rPr>
      <t>a</t>
    </r>
    <r>
      <rPr>
        <sz val="14"/>
        <color theme="1"/>
        <rFont val="Calibri"/>
        <family val="2"/>
        <scheme val="minor"/>
      </rPr>
      <t xml:space="preserve"> (°) =</t>
    </r>
  </si>
  <si>
    <t>larghezza del cuneo di spinta:</t>
  </si>
  <si>
    <t>altezza del muro (cuneo di spinta):</t>
  </si>
  <si>
    <t>peso del cuneo di spinta:</t>
  </si>
  <si>
    <t>Sa (kN/m) =</t>
  </si>
  <si>
    <t>diagonale del cuneo di spinta:</t>
  </si>
  <si>
    <t>Sp (kN/m) =</t>
  </si>
  <si>
    <r>
      <t xml:space="preserve"> </t>
    </r>
    <r>
      <rPr>
        <sz val="11"/>
        <color theme="1"/>
        <rFont val="Symbol"/>
        <family val="1"/>
        <charset val="2"/>
      </rPr>
      <t>a</t>
    </r>
    <r>
      <rPr>
        <sz val="11"/>
        <color theme="1"/>
        <rFont val="Calibri"/>
        <family val="2"/>
        <scheme val="minor"/>
      </rPr>
      <t xml:space="preserve"> (°)</t>
    </r>
  </si>
  <si>
    <r>
      <t xml:space="preserve">sen </t>
    </r>
    <r>
      <rPr>
        <sz val="11"/>
        <color theme="1"/>
        <rFont val="Symbol"/>
        <family val="1"/>
        <charset val="2"/>
      </rPr>
      <t>a</t>
    </r>
  </si>
  <si>
    <r>
      <t xml:space="preserve">cos </t>
    </r>
    <r>
      <rPr>
        <sz val="11"/>
        <color theme="1"/>
        <rFont val="Symbol"/>
        <family val="1"/>
        <charset val="2"/>
      </rPr>
      <t>a</t>
    </r>
  </si>
  <si>
    <t>B (m)</t>
  </si>
  <si>
    <t>L (m)</t>
  </si>
  <si>
    <t>W (kN/m)</t>
  </si>
  <si>
    <t>Sa (kN/m)</t>
  </si>
  <si>
    <t>kv (-) =</t>
  </si>
  <si>
    <t>(superficie di rottura rettilinea)</t>
  </si>
  <si>
    <t>Sp (kN/m)</t>
  </si>
  <si>
    <t xml:space="preserve">L (m) </t>
  </si>
  <si>
    <t xml:space="preserve">B (m) </t>
  </si>
  <si>
    <t xml:space="preserve">W (kN/m) </t>
  </si>
  <si>
    <t>spinta attiva:</t>
  </si>
  <si>
    <t>spinta passiva:</t>
  </si>
  <si>
    <t>N.B.: introdurre i dati esclusivamente nelle caselle in giallo</t>
  </si>
  <si>
    <t>SPINTA PASSIVA IN CONDIZIONI SISMICHE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</si>
</sst>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Symbol"/>
      <family val="1"/>
      <charset val="2"/>
    </font>
    <font>
      <sz val="11"/>
      <color theme="1"/>
      <name val="Symbol"/>
      <family val="1"/>
      <charset val="2"/>
    </font>
    <font>
      <b/>
      <sz val="16"/>
      <color theme="1"/>
      <name val="Calibri"/>
      <family val="2"/>
      <scheme val="minor"/>
    </font>
    <font>
      <sz val="24"/>
      <name val="Calibri"/>
      <family val="2"/>
      <scheme val="minor"/>
    </font>
    <font>
      <sz val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/>
    <xf numFmtId="0" fontId="3" fillId="0" borderId="0" xfId="0" applyFont="1"/>
    <xf numFmtId="0" fontId="3" fillId="0" borderId="0" xfId="0" applyFont="1" applyAlignment="1">
      <alignment horizontal="right"/>
    </xf>
    <xf numFmtId="0" fontId="0" fillId="2" borderId="0" xfId="0" applyFill="1"/>
    <xf numFmtId="0" fontId="4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Alignment="1">
      <alignment horizontal="right"/>
    </xf>
    <xf numFmtId="0" fontId="0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0" fillId="0" borderId="0" xfId="0" applyFont="1"/>
    <xf numFmtId="0" fontId="2" fillId="0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8" fillId="2" borderId="0" xfId="0" applyFont="1" applyFill="1"/>
    <xf numFmtId="14" fontId="9" fillId="0" borderId="0" xfId="0" applyNumberFormat="1" applyFont="1" applyFill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133350</xdr:colOff>
      <xdr:row>2</xdr:row>
      <xdr:rowOff>95250</xdr:rowOff>
    </xdr:from>
    <xdr:to>
      <xdr:col>21</xdr:col>
      <xdr:colOff>5080</xdr:colOff>
      <xdr:row>41</xdr:row>
      <xdr:rowOff>116840</xdr:rowOff>
    </xdr:to>
    <xdr:pic>
      <xdr:nvPicPr>
        <xdr:cNvPr id="4" name="Immagine 3" descr="G:\doc20210907212236_002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828675"/>
          <a:ext cx="6120130" cy="79082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1</xdr:row>
      <xdr:rowOff>114300</xdr:rowOff>
    </xdr:from>
    <xdr:to>
      <xdr:col>20</xdr:col>
      <xdr:colOff>509905</xdr:colOff>
      <xdr:row>39</xdr:row>
      <xdr:rowOff>177800</xdr:rowOff>
    </xdr:to>
    <xdr:pic>
      <xdr:nvPicPr>
        <xdr:cNvPr id="3" name="Immagine 2" descr="G:\doc20210907212236_001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514350"/>
          <a:ext cx="6120130" cy="78549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50"/>
  <sheetViews>
    <sheetView tabSelected="1" zoomScaleNormal="100" workbookViewId="0">
      <selection activeCell="F5" sqref="F5"/>
    </sheetView>
  </sheetViews>
  <sheetFormatPr defaultRowHeight="15" x14ac:dyDescent="0.25"/>
  <cols>
    <col min="3" max="3" width="9.7109375" customWidth="1"/>
    <col min="12" max="12" width="11.42578125" customWidth="1"/>
  </cols>
  <sheetData>
    <row r="1" spans="1:23" ht="31.5" x14ac:dyDescent="0.5">
      <c r="A1" s="1" t="s">
        <v>0</v>
      </c>
      <c r="L1" s="15" t="s">
        <v>37</v>
      </c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26.25" x14ac:dyDescent="0.4">
      <c r="A2" s="1" t="s">
        <v>1</v>
      </c>
      <c r="L2" s="16">
        <v>44467</v>
      </c>
    </row>
    <row r="5" spans="1:23" ht="18.75" x14ac:dyDescent="0.3">
      <c r="A5" t="s">
        <v>17</v>
      </c>
      <c r="E5" s="3" t="s">
        <v>2</v>
      </c>
      <c r="F5" s="5">
        <v>7</v>
      </c>
    </row>
    <row r="6" spans="1:23" ht="18.75" x14ac:dyDescent="0.3">
      <c r="A6" t="s">
        <v>3</v>
      </c>
      <c r="E6" s="3" t="s">
        <v>4</v>
      </c>
      <c r="F6" s="5">
        <v>10</v>
      </c>
    </row>
    <row r="8" spans="1:23" x14ac:dyDescent="0.25">
      <c r="A8" t="s">
        <v>13</v>
      </c>
    </row>
    <row r="9" spans="1:23" ht="18.75" x14ac:dyDescent="0.3">
      <c r="A9" t="s">
        <v>5</v>
      </c>
      <c r="E9" s="3" t="s">
        <v>6</v>
      </c>
      <c r="F9" s="5">
        <v>0.21299999999999999</v>
      </c>
    </row>
    <row r="10" spans="1:23" ht="18.75" x14ac:dyDescent="0.3">
      <c r="A10" t="s">
        <v>7</v>
      </c>
      <c r="E10" s="3" t="s">
        <v>29</v>
      </c>
      <c r="F10" s="5">
        <v>0</v>
      </c>
    </row>
    <row r="12" spans="1:23" x14ac:dyDescent="0.25">
      <c r="A12" t="s">
        <v>8</v>
      </c>
    </row>
    <row r="13" spans="1:23" ht="18.75" x14ac:dyDescent="0.3">
      <c r="A13" t="s">
        <v>9</v>
      </c>
      <c r="E13" s="3" t="s">
        <v>10</v>
      </c>
      <c r="F13" s="5">
        <v>20</v>
      </c>
    </row>
    <row r="14" spans="1:23" ht="18.75" x14ac:dyDescent="0.3">
      <c r="A14" t="s">
        <v>11</v>
      </c>
      <c r="E14" s="3" t="s">
        <v>12</v>
      </c>
      <c r="F14" s="5">
        <v>18</v>
      </c>
    </row>
    <row r="17" spans="1:8" x14ac:dyDescent="0.25">
      <c r="H17" s="6"/>
    </row>
    <row r="23" spans="1:8" ht="21" x14ac:dyDescent="0.35">
      <c r="A23" s="2" t="s">
        <v>35</v>
      </c>
      <c r="E23" s="11" t="s">
        <v>19</v>
      </c>
      <c r="F23" s="10">
        <f>MAX(B59:B148)</f>
        <v>350.38057776117682</v>
      </c>
    </row>
    <row r="25" spans="1:8" ht="18.75" x14ac:dyDescent="0.3">
      <c r="A25" t="s">
        <v>14</v>
      </c>
      <c r="E25" s="3" t="s">
        <v>15</v>
      </c>
      <c r="F25" s="9">
        <f>C150</f>
        <v>30</v>
      </c>
    </row>
    <row r="26" spans="1:8" x14ac:dyDescent="0.25">
      <c r="A26" t="s">
        <v>30</v>
      </c>
    </row>
    <row r="27" spans="1:8" ht="18.75" x14ac:dyDescent="0.3">
      <c r="E27" s="3"/>
      <c r="F27" s="9"/>
    </row>
    <row r="54" spans="1:11" x14ac:dyDescent="0.25">
      <c r="F54" t="s">
        <v>20</v>
      </c>
      <c r="I54" s="7" t="s">
        <v>32</v>
      </c>
    </row>
    <row r="55" spans="1:11" x14ac:dyDescent="0.25">
      <c r="F55" t="s">
        <v>16</v>
      </c>
      <c r="I55" s="7" t="s">
        <v>33</v>
      </c>
    </row>
    <row r="56" spans="1:11" x14ac:dyDescent="0.25">
      <c r="F56" t="s">
        <v>18</v>
      </c>
      <c r="I56" s="7" t="s">
        <v>34</v>
      </c>
    </row>
    <row r="57" spans="1:11" x14ac:dyDescent="0.25">
      <c r="D57" s="12"/>
      <c r="E57" s="12"/>
    </row>
    <row r="58" spans="1:11" ht="15.75" x14ac:dyDescent="0.25">
      <c r="A58" s="8" t="s">
        <v>22</v>
      </c>
      <c r="B58" s="13" t="s">
        <v>28</v>
      </c>
      <c r="D58" s="6"/>
      <c r="E58" s="6" t="s">
        <v>23</v>
      </c>
      <c r="F58" s="6" t="s">
        <v>24</v>
      </c>
      <c r="G58" s="14" t="s">
        <v>26</v>
      </c>
      <c r="H58" s="14" t="s">
        <v>25</v>
      </c>
      <c r="I58" s="14" t="s">
        <v>27</v>
      </c>
    </row>
    <row r="59" spans="1:11" ht="15.75" x14ac:dyDescent="0.25">
      <c r="A59" s="6">
        <v>1</v>
      </c>
      <c r="B59" s="13">
        <f t="shared" ref="B59:B90" si="0" xml:space="preserve">  ($F$9*I59*F59+I59*(1+$F$10)*E59+$F$6*H59*E59-$F$13*G59)/F59</f>
        <v>-2130.6203715341444</v>
      </c>
      <c r="C59" s="6">
        <f>IF(B59=$B$150,A59,0)</f>
        <v>0</v>
      </c>
      <c r="D59" s="6"/>
      <c r="E59" s="6">
        <f>SIN(A59*PI()/180)</f>
        <v>1.7452406437283512E-2</v>
      </c>
      <c r="F59" s="6">
        <f>COS(A59*PI()/180)</f>
        <v>0.99984769515639127</v>
      </c>
      <c r="G59" s="6">
        <f t="shared" ref="G59:G90" si="1">$F$5/E59</f>
        <v>401.0908194898513</v>
      </c>
      <c r="H59" s="6">
        <f>G59*F59</f>
        <v>401.02973141531601</v>
      </c>
      <c r="I59" s="6">
        <f t="shared" ref="I59:I90" si="2">0.5*H59*$F$5*$F$14</f>
        <v>25264.87307916491</v>
      </c>
    </row>
    <row r="60" spans="1:11" ht="15.75" x14ac:dyDescent="0.25">
      <c r="A60" s="6">
        <v>2</v>
      </c>
      <c r="B60" s="13">
        <f t="shared" si="0"/>
        <v>-813.07518771291757</v>
      </c>
      <c r="C60" s="6">
        <f t="shared" ref="C60:C123" si="3">IF(B60=$B$150,A60,0)</f>
        <v>0</v>
      </c>
      <c r="D60" s="6"/>
      <c r="E60" s="6">
        <f>SIN(A60*PI()/180)</f>
        <v>3.4899496702500969E-2</v>
      </c>
      <c r="F60" s="6">
        <f>COS(A60*PI()/180)</f>
        <v>0.99939082701909576</v>
      </c>
      <c r="G60" s="6">
        <f t="shared" si="1"/>
        <v>200.57595843490677</v>
      </c>
      <c r="H60" s="6">
        <f>G60*F60</f>
        <v>200.45377298040924</v>
      </c>
      <c r="I60" s="6">
        <f t="shared" si="2"/>
        <v>12628.587697765783</v>
      </c>
      <c r="J60" s="6"/>
      <c r="K60" s="6"/>
    </row>
    <row r="61" spans="1:11" ht="15.75" x14ac:dyDescent="0.25">
      <c r="A61" s="6">
        <v>3</v>
      </c>
      <c r="B61" s="13">
        <f t="shared" si="0"/>
        <v>-375.34781289320102</v>
      </c>
      <c r="C61" s="6">
        <f t="shared" si="3"/>
        <v>0</v>
      </c>
      <c r="D61" s="6"/>
      <c r="E61" s="6">
        <f t="shared" ref="E61:E124" si="4">SIN(A61*PI()/180)</f>
        <v>5.2335956242943828E-2</v>
      </c>
      <c r="F61" s="6">
        <f t="shared" ref="F61:F124" si="5">COS(A61*PI()/180)</f>
        <v>0.99862953475457383</v>
      </c>
      <c r="G61" s="6">
        <f t="shared" si="1"/>
        <v>133.75125826508179</v>
      </c>
      <c r="H61" s="6">
        <f t="shared" ref="H61:H124" si="6">G61*F61</f>
        <v>133.56795681409747</v>
      </c>
      <c r="I61" s="6">
        <f t="shared" si="2"/>
        <v>8414.7812792881414</v>
      </c>
      <c r="J61" s="6"/>
      <c r="K61" s="6"/>
    </row>
    <row r="62" spans="1:11" ht="15.75" x14ac:dyDescent="0.25">
      <c r="A62" s="6">
        <v>4</v>
      </c>
      <c r="B62" s="13">
        <f t="shared" si="0"/>
        <v>-157.5785461200399</v>
      </c>
      <c r="C62" s="6">
        <f t="shared" si="3"/>
        <v>0</v>
      </c>
      <c r="D62" s="6"/>
      <c r="E62" s="6">
        <f t="shared" si="4"/>
        <v>6.9756473744125302E-2</v>
      </c>
      <c r="F62" s="6">
        <f t="shared" si="5"/>
        <v>0.9975640502598242</v>
      </c>
      <c r="G62" s="6">
        <f t="shared" si="1"/>
        <v>100.34910918342572</v>
      </c>
      <c r="H62" s="6">
        <f t="shared" si="6"/>
        <v>100.10466379698349</v>
      </c>
      <c r="I62" s="6">
        <f t="shared" si="2"/>
        <v>6306.5938192099602</v>
      </c>
      <c r="J62" s="6"/>
      <c r="K62" s="6"/>
    </row>
    <row r="63" spans="1:11" ht="15.75" x14ac:dyDescent="0.25">
      <c r="A63" s="6">
        <v>5</v>
      </c>
      <c r="B63" s="13">
        <f t="shared" si="0"/>
        <v>-27.796632324936468</v>
      </c>
      <c r="C63" s="6">
        <f t="shared" si="3"/>
        <v>0</v>
      </c>
      <c r="D63" s="6"/>
      <c r="E63" s="6">
        <f t="shared" si="4"/>
        <v>8.7155742747658166E-2</v>
      </c>
      <c r="F63" s="6">
        <f t="shared" si="5"/>
        <v>0.99619469809174555</v>
      </c>
      <c r="G63" s="6">
        <f t="shared" si="1"/>
        <v>80.315992719688992</v>
      </c>
      <c r="H63" s="6">
        <f t="shared" si="6"/>
        <v>80.010366119329404</v>
      </c>
      <c r="I63" s="6">
        <f t="shared" si="2"/>
        <v>5040.6530655177521</v>
      </c>
      <c r="J63" s="6"/>
      <c r="K63" s="6"/>
    </row>
    <row r="64" spans="1:11" ht="15.75" x14ac:dyDescent="0.25">
      <c r="A64" s="6">
        <v>6</v>
      </c>
      <c r="B64" s="13">
        <f t="shared" si="0"/>
        <v>57.987179750133173</v>
      </c>
      <c r="C64" s="6">
        <f t="shared" si="3"/>
        <v>0</v>
      </c>
      <c r="D64" s="6"/>
      <c r="E64" s="6">
        <f t="shared" si="4"/>
        <v>0.10452846326765346</v>
      </c>
      <c r="F64" s="6">
        <f t="shared" si="5"/>
        <v>0.99452189536827329</v>
      </c>
      <c r="G64" s="6">
        <f t="shared" si="1"/>
        <v>66.967405634539389</v>
      </c>
      <c r="H64" s="6">
        <f t="shared" si="6"/>
        <v>66.600551179558096</v>
      </c>
      <c r="I64" s="6">
        <f t="shared" si="2"/>
        <v>4195.8347243121598</v>
      </c>
      <c r="J64" s="6"/>
      <c r="K64" s="6"/>
    </row>
    <row r="65" spans="1:11" ht="15.75" x14ac:dyDescent="0.25">
      <c r="A65" s="6">
        <v>7</v>
      </c>
      <c r="B65" s="13">
        <f t="shared" si="0"/>
        <v>118.62455457608765</v>
      </c>
      <c r="C65" s="6">
        <f t="shared" si="3"/>
        <v>0</v>
      </c>
      <c r="D65" s="6"/>
      <c r="E65" s="6">
        <f t="shared" si="4"/>
        <v>0.12186934340514748</v>
      </c>
      <c r="F65" s="6">
        <f t="shared" si="5"/>
        <v>0.99254615164132198</v>
      </c>
      <c r="G65" s="6">
        <f t="shared" si="1"/>
        <v>57.438563336875553</v>
      </c>
      <c r="H65" s="6">
        <f t="shared" si="6"/>
        <v>57.010424995822163</v>
      </c>
      <c r="I65" s="6">
        <f t="shared" si="2"/>
        <v>3591.6567747367963</v>
      </c>
      <c r="J65" s="6"/>
      <c r="K65" s="6"/>
    </row>
    <row r="66" spans="1:11" ht="15.75" x14ac:dyDescent="0.25">
      <c r="A66" s="6">
        <v>8</v>
      </c>
      <c r="B66" s="13">
        <f t="shared" si="0"/>
        <v>163.54054614059197</v>
      </c>
      <c r="C66" s="6">
        <f t="shared" si="3"/>
        <v>0</v>
      </c>
      <c r="D66" s="6"/>
      <c r="E66" s="6">
        <f t="shared" si="4"/>
        <v>0.13917310096006544</v>
      </c>
      <c r="F66" s="6">
        <f t="shared" si="5"/>
        <v>0.99026806874157036</v>
      </c>
      <c r="G66" s="6">
        <f t="shared" si="1"/>
        <v>50.297075740294034</v>
      </c>
      <c r="H66" s="6">
        <f t="shared" si="6"/>
        <v>49.807588056689461</v>
      </c>
      <c r="I66" s="6">
        <f t="shared" si="2"/>
        <v>3137.8780475714361</v>
      </c>
      <c r="J66" s="6"/>
      <c r="K66" s="6"/>
    </row>
    <row r="67" spans="1:11" ht="15.75" x14ac:dyDescent="0.25">
      <c r="A67" s="6">
        <v>9</v>
      </c>
      <c r="B67" s="13">
        <f t="shared" si="0"/>
        <v>197.97058732802972</v>
      </c>
      <c r="C67" s="6">
        <f t="shared" si="3"/>
        <v>0</v>
      </c>
      <c r="D67" s="6"/>
      <c r="E67" s="6">
        <f t="shared" si="4"/>
        <v>0.15643446504023087</v>
      </c>
      <c r="F67" s="6">
        <f t="shared" si="5"/>
        <v>0.98768834059513777</v>
      </c>
      <c r="G67" s="6">
        <f t="shared" si="1"/>
        <v>44.747172550497631</v>
      </c>
      <c r="H67" s="6">
        <f t="shared" si="6"/>
        <v>44.196260602725303</v>
      </c>
      <c r="I67" s="6">
        <f t="shared" si="2"/>
        <v>2784.3644179716939</v>
      </c>
      <c r="J67" s="6"/>
      <c r="K67" s="6"/>
    </row>
    <row r="68" spans="1:11" ht="15.75" x14ac:dyDescent="0.25">
      <c r="A68" s="6">
        <v>10</v>
      </c>
      <c r="B68" s="13">
        <f t="shared" si="0"/>
        <v>225.05528311648584</v>
      </c>
      <c r="C68" s="6">
        <f t="shared" si="3"/>
        <v>0</v>
      </c>
      <c r="D68" s="6"/>
      <c r="E68" s="6">
        <f t="shared" si="4"/>
        <v>0.17364817766693033</v>
      </c>
      <c r="F68" s="6">
        <f t="shared" si="5"/>
        <v>0.98480775301220802</v>
      </c>
      <c r="G68" s="6">
        <f t="shared" si="1"/>
        <v>40.311393382005441</v>
      </c>
      <c r="H68" s="6">
        <f t="shared" si="6"/>
        <v>39.69897273732397</v>
      </c>
      <c r="I68" s="6">
        <f t="shared" si="2"/>
        <v>2501.0352824514102</v>
      </c>
      <c r="J68" s="6"/>
      <c r="K68" s="6"/>
    </row>
    <row r="69" spans="1:11" ht="15.75" x14ac:dyDescent="0.25">
      <c r="A69" s="6">
        <v>11</v>
      </c>
      <c r="B69" s="13">
        <f t="shared" si="0"/>
        <v>246.79258686701513</v>
      </c>
      <c r="C69" s="6">
        <f t="shared" si="3"/>
        <v>0</v>
      </c>
      <c r="D69" s="6"/>
      <c r="E69" s="6">
        <f t="shared" si="4"/>
        <v>0.1908089953765448</v>
      </c>
      <c r="F69" s="6">
        <f t="shared" si="5"/>
        <v>0.98162718344766398</v>
      </c>
      <c r="G69" s="6">
        <f t="shared" si="1"/>
        <v>36.685901449174942</v>
      </c>
      <c r="H69" s="6">
        <f t="shared" si="6"/>
        <v>36.011878111792171</v>
      </c>
      <c r="I69" s="6">
        <f t="shared" si="2"/>
        <v>2268.7483210429068</v>
      </c>
      <c r="J69" s="6"/>
      <c r="K69" s="6"/>
    </row>
    <row r="70" spans="1:11" ht="15.75" x14ac:dyDescent="0.25">
      <c r="A70" s="6">
        <v>12</v>
      </c>
      <c r="B70" s="13">
        <f t="shared" si="0"/>
        <v>264.51388611285302</v>
      </c>
      <c r="C70" s="6">
        <f t="shared" si="3"/>
        <v>0</v>
      </c>
      <c r="D70" s="6"/>
      <c r="E70" s="6">
        <f t="shared" si="4"/>
        <v>0.20791169081775931</v>
      </c>
      <c r="F70" s="6">
        <f t="shared" si="5"/>
        <v>0.97814760073380569</v>
      </c>
      <c r="G70" s="6">
        <f t="shared" si="1"/>
        <v>33.668140413208917</v>
      </c>
      <c r="H70" s="6">
        <f t="shared" si="6"/>
        <v>32.932410766349186</v>
      </c>
      <c r="I70" s="6">
        <f t="shared" si="2"/>
        <v>2074.7418782799987</v>
      </c>
      <c r="J70" s="6"/>
      <c r="K70" s="6"/>
    </row>
    <row r="71" spans="1:11" ht="15.75" x14ac:dyDescent="0.25">
      <c r="A71" s="6">
        <v>13</v>
      </c>
      <c r="B71" s="13">
        <f t="shared" si="0"/>
        <v>279.14035414177306</v>
      </c>
      <c r="C71" s="6">
        <f t="shared" si="3"/>
        <v>0</v>
      </c>
      <c r="D71" s="6"/>
      <c r="E71" s="6">
        <f t="shared" si="4"/>
        <v>0.224951054343865</v>
      </c>
      <c r="F71" s="6">
        <f t="shared" si="5"/>
        <v>0.97437006478523525</v>
      </c>
      <c r="G71" s="6">
        <f t="shared" si="1"/>
        <v>31.117880378100608</v>
      </c>
      <c r="H71" s="6">
        <f t="shared" si="6"/>
        <v>30.320331119989092</v>
      </c>
      <c r="I71" s="6">
        <f t="shared" si="2"/>
        <v>1910.1808605593128</v>
      </c>
      <c r="J71" s="6"/>
      <c r="K71" s="6"/>
    </row>
    <row r="72" spans="1:11" ht="15.75" x14ac:dyDescent="0.25">
      <c r="A72" s="6">
        <v>14</v>
      </c>
      <c r="B72" s="13">
        <f t="shared" si="0"/>
        <v>291.32943433675882</v>
      </c>
      <c r="C72" s="6">
        <f t="shared" si="3"/>
        <v>0</v>
      </c>
      <c r="D72" s="6"/>
      <c r="E72" s="6">
        <f t="shared" si="4"/>
        <v>0.24192189559966773</v>
      </c>
      <c r="F72" s="6">
        <f t="shared" si="5"/>
        <v>0.97029572627599647</v>
      </c>
      <c r="G72" s="6">
        <f t="shared" si="1"/>
        <v>28.934958461071243</v>
      </c>
      <c r="H72" s="6">
        <f t="shared" si="6"/>
        <v>28.075466534750912</v>
      </c>
      <c r="I72" s="6">
        <f t="shared" si="2"/>
        <v>1768.7543916893073</v>
      </c>
    </row>
    <row r="73" spans="1:11" ht="15.75" x14ac:dyDescent="0.25">
      <c r="A73" s="6">
        <v>15</v>
      </c>
      <c r="B73" s="13">
        <f t="shared" si="0"/>
        <v>301.56272850736735</v>
      </c>
      <c r="C73" s="6">
        <f t="shared" si="3"/>
        <v>0</v>
      </c>
      <c r="D73" s="6"/>
      <c r="E73" s="6">
        <f t="shared" si="4"/>
        <v>0.25881904510252074</v>
      </c>
      <c r="F73" s="6">
        <f t="shared" si="5"/>
        <v>0.96592582628906831</v>
      </c>
      <c r="G73" s="6">
        <f t="shared" si="1"/>
        <v>27.045923136093915</v>
      </c>
      <c r="H73" s="6">
        <f t="shared" si="6"/>
        <v>26.124355652982146</v>
      </c>
      <c r="I73" s="6">
        <f t="shared" si="2"/>
        <v>1645.834406137875</v>
      </c>
    </row>
    <row r="74" spans="1:11" ht="15.75" x14ac:dyDescent="0.25">
      <c r="A74" s="6">
        <v>16</v>
      </c>
      <c r="B74" s="13">
        <f t="shared" si="0"/>
        <v>310.20092480934761</v>
      </c>
      <c r="C74" s="6">
        <f t="shared" si="3"/>
        <v>0</v>
      </c>
      <c r="D74" s="6"/>
      <c r="E74" s="6">
        <f t="shared" si="4"/>
        <v>0.27563735581699916</v>
      </c>
      <c r="F74" s="6">
        <f t="shared" si="5"/>
        <v>0.96126169593831889</v>
      </c>
      <c r="G74" s="6">
        <f t="shared" si="1"/>
        <v>25.395686949803103</v>
      </c>
      <c r="H74" s="6">
        <f t="shared" si="6"/>
        <v>24.411901106886365</v>
      </c>
      <c r="I74" s="6">
        <f t="shared" si="2"/>
        <v>1537.9497697338409</v>
      </c>
    </row>
    <row r="75" spans="1:11" ht="15.75" x14ac:dyDescent="0.25">
      <c r="A75" s="6">
        <v>17</v>
      </c>
      <c r="B75" s="13">
        <f t="shared" si="0"/>
        <v>317.51933702007858</v>
      </c>
      <c r="C75" s="6">
        <f t="shared" si="3"/>
        <v>0</v>
      </c>
      <c r="D75" s="6"/>
      <c r="E75" s="6">
        <f t="shared" si="4"/>
        <v>0.29237170472273677</v>
      </c>
      <c r="F75" s="6">
        <f t="shared" si="5"/>
        <v>0.95630475596303544</v>
      </c>
      <c r="G75" s="6">
        <f t="shared" si="1"/>
        <v>23.942125338832877</v>
      </c>
      <c r="H75" s="6">
        <f t="shared" si="6"/>
        <v>22.895968329388982</v>
      </c>
      <c r="I75" s="6">
        <f t="shared" si="2"/>
        <v>1442.4460047515058</v>
      </c>
    </row>
    <row r="76" spans="1:11" ht="15.75" x14ac:dyDescent="0.25">
      <c r="A76" s="6">
        <v>18</v>
      </c>
      <c r="B76" s="13">
        <f t="shared" si="0"/>
        <v>323.73159502034059</v>
      </c>
      <c r="C76" s="6">
        <f t="shared" si="3"/>
        <v>0</v>
      </c>
      <c r="D76" s="6"/>
      <c r="E76" s="6">
        <f t="shared" si="4"/>
        <v>0.3090169943749474</v>
      </c>
      <c r="F76" s="6">
        <f t="shared" si="5"/>
        <v>0.95105651629515353</v>
      </c>
      <c r="G76" s="6">
        <f t="shared" si="1"/>
        <v>22.652475842498529</v>
      </c>
      <c r="H76" s="6">
        <f t="shared" si="6"/>
        <v>21.543784760226774</v>
      </c>
      <c r="I76" s="6">
        <f t="shared" si="2"/>
        <v>1357.2584398942868</v>
      </c>
    </row>
    <row r="77" spans="1:11" ht="15.75" x14ac:dyDescent="0.25">
      <c r="A77" s="6">
        <v>19</v>
      </c>
      <c r="B77" s="13">
        <f t="shared" si="0"/>
        <v>329.00585163755483</v>
      </c>
      <c r="C77" s="6">
        <f t="shared" si="3"/>
        <v>0</v>
      </c>
      <c r="D77" s="6"/>
      <c r="E77" s="6">
        <f t="shared" si="4"/>
        <v>0.32556815445715664</v>
      </c>
      <c r="F77" s="6">
        <f t="shared" si="5"/>
        <v>0.94551857559931685</v>
      </c>
      <c r="G77" s="6">
        <f t="shared" si="1"/>
        <v>21.500874407300699</v>
      </c>
      <c r="H77" s="6">
        <f t="shared" si="6"/>
        <v>20.329476143730762</v>
      </c>
      <c r="I77" s="6">
        <f t="shared" si="2"/>
        <v>1280.756997055038</v>
      </c>
    </row>
    <row r="78" spans="1:11" ht="15.75" x14ac:dyDescent="0.25">
      <c r="A78" s="6">
        <v>20</v>
      </c>
      <c r="B78" s="13">
        <f t="shared" si="0"/>
        <v>333.47612492071573</v>
      </c>
      <c r="C78" s="6">
        <f t="shared" si="3"/>
        <v>0</v>
      </c>
      <c r="D78" s="6"/>
      <c r="E78" s="6">
        <f t="shared" si="4"/>
        <v>0.34202014332566871</v>
      </c>
      <c r="F78" s="6">
        <f t="shared" si="5"/>
        <v>0.93969262078590843</v>
      </c>
      <c r="G78" s="6">
        <f t="shared" si="1"/>
        <v>20.466630801141612</v>
      </c>
      <c r="H78" s="6">
        <f t="shared" si="6"/>
        <v>19.232341936182358</v>
      </c>
      <c r="I78" s="6">
        <f t="shared" si="2"/>
        <v>1211.6375419794886</v>
      </c>
    </row>
    <row r="79" spans="1:11" ht="15.75" x14ac:dyDescent="0.25">
      <c r="A79" s="6">
        <v>21</v>
      </c>
      <c r="B79" s="13">
        <f t="shared" si="0"/>
        <v>337.25039715179247</v>
      </c>
      <c r="C79" s="6">
        <f t="shared" si="3"/>
        <v>0</v>
      </c>
      <c r="D79" s="6"/>
      <c r="E79" s="6">
        <f t="shared" si="4"/>
        <v>0.35836794954530027</v>
      </c>
      <c r="F79" s="6">
        <f t="shared" si="5"/>
        <v>0.93358042649720174</v>
      </c>
      <c r="G79" s="6">
        <f t="shared" si="1"/>
        <v>19.532996767377352</v>
      </c>
      <c r="H79" s="6">
        <f t="shared" si="6"/>
        <v>18.235623452856611</v>
      </c>
      <c r="I79" s="6">
        <f t="shared" si="2"/>
        <v>1148.8442775299666</v>
      </c>
    </row>
    <row r="80" spans="1:11" ht="15.75" x14ac:dyDescent="0.25">
      <c r="A80" s="6">
        <v>22</v>
      </c>
      <c r="B80" s="13">
        <f t="shared" si="0"/>
        <v>340.41650230674935</v>
      </c>
      <c r="C80" s="6">
        <f t="shared" si="3"/>
        <v>0</v>
      </c>
      <c r="D80" s="6"/>
      <c r="E80" s="6">
        <f t="shared" si="4"/>
        <v>0.37460659341591201</v>
      </c>
      <c r="F80" s="6">
        <f t="shared" si="5"/>
        <v>0.92718385456678742</v>
      </c>
      <c r="G80" s="6">
        <f t="shared" si="1"/>
        <v>18.6862701378781</v>
      </c>
      <c r="H80" s="6">
        <f t="shared" si="6"/>
        <v>17.325607973914071</v>
      </c>
      <c r="I80" s="6">
        <f t="shared" si="2"/>
        <v>1091.5133023565863</v>
      </c>
    </row>
    <row r="81" spans="1:9" ht="15.75" x14ac:dyDescent="0.25">
      <c r="A81" s="6">
        <v>23</v>
      </c>
      <c r="B81" s="13">
        <f t="shared" si="0"/>
        <v>343.04647479425256</v>
      </c>
      <c r="C81" s="6">
        <f t="shared" si="3"/>
        <v>0</v>
      </c>
      <c r="D81" s="6"/>
      <c r="E81" s="6">
        <f t="shared" si="4"/>
        <v>0.39073112848927372</v>
      </c>
      <c r="F81" s="6">
        <f t="shared" si="5"/>
        <v>0.92050485345244037</v>
      </c>
      <c r="G81" s="6">
        <f t="shared" si="1"/>
        <v>17.915132656732169</v>
      </c>
      <c r="H81" s="6">
        <f t="shared" si="6"/>
        <v>16.490966560766275</v>
      </c>
      <c r="I81" s="6">
        <f t="shared" si="2"/>
        <v>1038.9308933282753</v>
      </c>
    </row>
    <row r="82" spans="1:9" ht="15.75" x14ac:dyDescent="0.25">
      <c r="A82" s="6">
        <v>24</v>
      </c>
      <c r="B82" s="13">
        <f t="shared" si="0"/>
        <v>345.1998079933594</v>
      </c>
      <c r="C82" s="6">
        <f t="shared" si="3"/>
        <v>0</v>
      </c>
      <c r="D82" s="6"/>
      <c r="E82" s="6">
        <f t="shared" si="4"/>
        <v>0.40673664307580015</v>
      </c>
      <c r="F82" s="6">
        <f t="shared" si="5"/>
        <v>0.91354545764260087</v>
      </c>
      <c r="G82" s="6">
        <f t="shared" si="1"/>
        <v>17.21015334901967</v>
      </c>
      <c r="H82" s="6">
        <f t="shared" si="6"/>
        <v>15.722257417329514</v>
      </c>
      <c r="I82" s="6">
        <f t="shared" si="2"/>
        <v>990.50221729175939</v>
      </c>
    </row>
    <row r="83" spans="1:9" ht="15.75" x14ac:dyDescent="0.25">
      <c r="A83" s="6">
        <v>25</v>
      </c>
      <c r="B83" s="13">
        <f t="shared" si="0"/>
        <v>346.92592755118636</v>
      </c>
      <c r="C83" s="6">
        <f t="shared" si="3"/>
        <v>0</v>
      </c>
      <c r="D83" s="6"/>
      <c r="E83" s="6">
        <f t="shared" si="4"/>
        <v>0.42261826174069944</v>
      </c>
      <c r="F83" s="6">
        <f t="shared" si="5"/>
        <v>0.90630778703664994</v>
      </c>
      <c r="G83" s="6">
        <f t="shared" si="1"/>
        <v>16.563411082067489</v>
      </c>
      <c r="H83" s="6">
        <f t="shared" si="6"/>
        <v>15.011548443566909</v>
      </c>
      <c r="I83" s="6">
        <f t="shared" si="2"/>
        <v>945.72755194471529</v>
      </c>
    </row>
    <row r="84" spans="1:9" ht="15.75" x14ac:dyDescent="0.25">
      <c r="A84" s="6">
        <v>26</v>
      </c>
      <c r="B84" s="13">
        <f t="shared" si="0"/>
        <v>348.266090530746</v>
      </c>
      <c r="C84" s="6">
        <f t="shared" si="3"/>
        <v>0</v>
      </c>
      <c r="D84" s="6"/>
      <c r="E84" s="6">
        <f t="shared" si="4"/>
        <v>0.4383711467890774</v>
      </c>
      <c r="F84" s="6">
        <f t="shared" si="5"/>
        <v>0.89879404629916704</v>
      </c>
      <c r="G84" s="6">
        <f t="shared" si="1"/>
        <v>15.968204228934015</v>
      </c>
      <c r="H84" s="6">
        <f t="shared" si="6"/>
        <v>14.352126891055073</v>
      </c>
      <c r="I84" s="6">
        <f t="shared" si="2"/>
        <v>904.18399413646955</v>
      </c>
    </row>
    <row r="85" spans="1:9" ht="15.75" x14ac:dyDescent="0.25">
      <c r="A85" s="6">
        <v>27</v>
      </c>
      <c r="B85" s="13">
        <f t="shared" si="0"/>
        <v>349.25485891367424</v>
      </c>
      <c r="C85" s="6">
        <f t="shared" si="3"/>
        <v>0</v>
      </c>
      <c r="D85" s="6"/>
      <c r="E85" s="6">
        <f t="shared" si="4"/>
        <v>0.45399049973954675</v>
      </c>
      <c r="F85" s="6">
        <f t="shared" si="5"/>
        <v>0.8910065241883679</v>
      </c>
      <c r="G85" s="6">
        <f t="shared" si="1"/>
        <v>15.418824852096868</v>
      </c>
      <c r="H85" s="6">
        <f t="shared" si="6"/>
        <v>13.738273538536056</v>
      </c>
      <c r="I85" s="6">
        <f t="shared" si="2"/>
        <v>865.51123292777163</v>
      </c>
    </row>
    <row r="86" spans="1:9" ht="15.75" x14ac:dyDescent="0.25">
      <c r="A86" s="6">
        <v>28</v>
      </c>
      <c r="B86" s="13">
        <f t="shared" si="0"/>
        <v>349.92125348828336</v>
      </c>
      <c r="C86" s="6">
        <f t="shared" si="3"/>
        <v>0</v>
      </c>
      <c r="D86" s="6"/>
      <c r="E86" s="6">
        <f t="shared" si="4"/>
        <v>0.46947156278589081</v>
      </c>
      <c r="F86" s="6">
        <f t="shared" si="5"/>
        <v>0.88294759285892699</v>
      </c>
      <c r="G86" s="6">
        <f t="shared" si="1"/>
        <v>14.910381277326588</v>
      </c>
      <c r="H86" s="6">
        <f t="shared" si="6"/>
        <v>13.165085257424323</v>
      </c>
      <c r="I86" s="6">
        <f t="shared" si="2"/>
        <v>829.4003712177323</v>
      </c>
    </row>
    <row r="87" spans="1:9" ht="15.75" x14ac:dyDescent="0.25">
      <c r="A87" s="6">
        <v>29</v>
      </c>
      <c r="B87" s="13">
        <f t="shared" si="0"/>
        <v>350.28966485452366</v>
      </c>
      <c r="C87" s="6">
        <f t="shared" si="3"/>
        <v>0</v>
      </c>
      <c r="D87" s="6"/>
      <c r="E87" s="6">
        <f t="shared" si="4"/>
        <v>0.48480962024633706</v>
      </c>
      <c r="F87" s="6">
        <f t="shared" si="5"/>
        <v>0.87461970713939574</v>
      </c>
      <c r="G87" s="6">
        <f t="shared" si="1"/>
        <v>14.438657377391198</v>
      </c>
      <c r="H87" s="6">
        <f t="shared" si="6"/>
        <v>12.628334286899966</v>
      </c>
      <c r="I87" s="6">
        <f t="shared" si="2"/>
        <v>795.58506007469782</v>
      </c>
    </row>
    <row r="88" spans="1:9" ht="15.75" x14ac:dyDescent="0.25">
      <c r="A88" s="6">
        <v>30</v>
      </c>
      <c r="B88" s="13">
        <f t="shared" si="0"/>
        <v>350.38057776117682</v>
      </c>
      <c r="C88" s="6">
        <f t="shared" si="3"/>
        <v>30</v>
      </c>
      <c r="D88" s="6"/>
      <c r="E88" s="6">
        <f t="shared" si="4"/>
        <v>0.49999999999999994</v>
      </c>
      <c r="F88" s="6">
        <f t="shared" si="5"/>
        <v>0.86602540378443871</v>
      </c>
      <c r="G88" s="6">
        <f t="shared" si="1"/>
        <v>14.000000000000002</v>
      </c>
      <c r="H88" s="6">
        <f t="shared" si="6"/>
        <v>12.124355652982143</v>
      </c>
      <c r="I88" s="6">
        <f t="shared" si="2"/>
        <v>763.83440613787491</v>
      </c>
    </row>
    <row r="89" spans="1:9" ht="15.75" x14ac:dyDescent="0.25">
      <c r="A89" s="6">
        <v>31</v>
      </c>
      <c r="B89" s="13">
        <f t="shared" si="0"/>
        <v>350.21115042270031</v>
      </c>
      <c r="C89" s="6">
        <f t="shared" si="3"/>
        <v>0</v>
      </c>
      <c r="D89" s="6"/>
      <c r="E89" s="6">
        <f t="shared" si="4"/>
        <v>0.51503807491005416</v>
      </c>
      <c r="F89" s="6">
        <f t="shared" si="5"/>
        <v>0.85716730070211233</v>
      </c>
      <c r="G89" s="6">
        <f t="shared" si="1"/>
        <v>13.591228184872497</v>
      </c>
      <c r="H89" s="6">
        <f t="shared" si="6"/>
        <v>11.649956376453629</v>
      </c>
      <c r="I89" s="6">
        <f t="shared" si="2"/>
        <v>733.94725171657865</v>
      </c>
    </row>
    <row r="90" spans="1:9" ht="15.75" x14ac:dyDescent="0.25">
      <c r="A90" s="6">
        <v>32</v>
      </c>
      <c r="B90" s="13">
        <f t="shared" si="0"/>
        <v>349.79567998336006</v>
      </c>
      <c r="C90" s="6">
        <f t="shared" si="3"/>
        <v>0</v>
      </c>
      <c r="D90" s="6"/>
      <c r="E90" s="6">
        <f t="shared" si="4"/>
        <v>0.5299192642332049</v>
      </c>
      <c r="F90" s="6">
        <f t="shared" si="5"/>
        <v>0.84804809615642596</v>
      </c>
      <c r="G90" s="6">
        <f t="shared" si="1"/>
        <v>13.209559403599009</v>
      </c>
      <c r="H90" s="6">
        <f t="shared" si="6"/>
        <v>11.202341703287352</v>
      </c>
      <c r="I90" s="6">
        <f t="shared" si="2"/>
        <v>705.74752730710327</v>
      </c>
    </row>
    <row r="91" spans="1:9" ht="15.75" x14ac:dyDescent="0.25">
      <c r="A91" s="6">
        <v>33</v>
      </c>
      <c r="B91" s="13">
        <f t="shared" ref="B91:B122" si="7" xml:space="preserve">  ($F$9*I91*F91+I91*(1+$F$10)*E91+$F$6*H91*E91-$F$13*G91)/F91</f>
        <v>349.14597766430205</v>
      </c>
      <c r="C91" s="6">
        <f t="shared" si="3"/>
        <v>0</v>
      </c>
      <c r="D91" s="6"/>
      <c r="E91" s="6">
        <f t="shared" si="4"/>
        <v>0.54463903501502708</v>
      </c>
      <c r="F91" s="6">
        <f t="shared" si="5"/>
        <v>0.83867056794542405</v>
      </c>
      <c r="G91" s="6">
        <f t="shared" ref="G91:G122" si="8">$F$5/E91</f>
        <v>12.852549211436642</v>
      </c>
      <c r="H91" s="6">
        <f t="shared" si="6"/>
        <v>10.77905474670208</v>
      </c>
      <c r="I91" s="6">
        <f t="shared" ref="I91:I122" si="9">0.5*H91*$F$5*$F$14</f>
        <v>679.08044904223095</v>
      </c>
    </row>
    <row r="92" spans="1:9" ht="15.75" x14ac:dyDescent="0.25">
      <c r="A92" s="6">
        <v>34</v>
      </c>
      <c r="B92" s="13">
        <f t="shared" si="7"/>
        <v>348.27167150558398</v>
      </c>
      <c r="C92" s="6">
        <f t="shared" si="3"/>
        <v>0</v>
      </c>
      <c r="D92" s="6"/>
      <c r="E92" s="6">
        <f t="shared" si="4"/>
        <v>0.5591929034707469</v>
      </c>
      <c r="F92" s="6">
        <f t="shared" si="5"/>
        <v>0.82903757255504162</v>
      </c>
      <c r="G92" s="6">
        <f t="shared" si="8"/>
        <v>12.518041549799802</v>
      </c>
      <c r="H92" s="6">
        <f t="shared" si="6"/>
        <v>10.377926779589179</v>
      </c>
      <c r="I92" s="6">
        <f t="shared" si="9"/>
        <v>653.80938711411841</v>
      </c>
    </row>
    <row r="93" spans="1:9" ht="15.75" x14ac:dyDescent="0.25">
      <c r="A93" s="6">
        <v>35</v>
      </c>
      <c r="B93" s="13">
        <f t="shared" si="7"/>
        <v>347.18045042405163</v>
      </c>
      <c r="C93" s="6">
        <f t="shared" si="3"/>
        <v>0</v>
      </c>
      <c r="D93" s="6"/>
      <c r="E93" s="6">
        <f t="shared" si="4"/>
        <v>0.57357643635104605</v>
      </c>
      <c r="F93" s="6">
        <f t="shared" si="5"/>
        <v>0.8191520442889918</v>
      </c>
      <c r="G93" s="6">
        <f t="shared" si="8"/>
        <v>12.204127569347687</v>
      </c>
      <c r="H93" s="6">
        <f t="shared" si="6"/>
        <v>9.9970360471948023</v>
      </c>
      <c r="I93" s="6">
        <f t="shared" si="9"/>
        <v>629.81327097327255</v>
      </c>
    </row>
    <row r="94" spans="1:9" ht="15.75" x14ac:dyDescent="0.25">
      <c r="A94" s="6">
        <v>36</v>
      </c>
      <c r="B94" s="13">
        <f t="shared" si="7"/>
        <v>345.87826014890385</v>
      </c>
      <c r="C94" s="6">
        <f t="shared" si="3"/>
        <v>0</v>
      </c>
      <c r="D94" s="6"/>
      <c r="E94" s="6">
        <f t="shared" si="4"/>
        <v>0.58778525229247314</v>
      </c>
      <c r="F94" s="6">
        <f t="shared" si="5"/>
        <v>0.80901699437494745</v>
      </c>
      <c r="G94" s="6">
        <f t="shared" si="8"/>
        <v>11.909111316928559</v>
      </c>
      <c r="H94" s="6">
        <f t="shared" si="6"/>
        <v>9.6346734432982153</v>
      </c>
      <c r="I94" s="6">
        <f t="shared" si="9"/>
        <v>606.98442692778758</v>
      </c>
    </row>
    <row r="95" spans="1:9" ht="15.75" x14ac:dyDescent="0.25">
      <c r="A95" s="6">
        <v>37</v>
      </c>
      <c r="B95" s="13">
        <f t="shared" si="7"/>
        <v>344.36945918802132</v>
      </c>
      <c r="C95" s="6">
        <f t="shared" si="3"/>
        <v>0</v>
      </c>
      <c r="D95" s="6"/>
      <c r="E95" s="6">
        <f t="shared" si="4"/>
        <v>0.60181502315204827</v>
      </c>
      <c r="F95" s="6">
        <f t="shared" si="5"/>
        <v>0.79863551004729283</v>
      </c>
      <c r="G95" s="6">
        <f t="shared" si="8"/>
        <v>11.631480987857383</v>
      </c>
      <c r="H95" s="6">
        <f t="shared" si="6"/>
        <v>9.2893137513428705</v>
      </c>
      <c r="I95" s="6">
        <f t="shared" si="9"/>
        <v>585.22676633460082</v>
      </c>
    </row>
    <row r="96" spans="1:9" ht="15.75" x14ac:dyDescent="0.25">
      <c r="A96" s="6">
        <v>38</v>
      </c>
      <c r="B96" s="13">
        <f t="shared" si="7"/>
        <v>342.6569411188209</v>
      </c>
      <c r="C96" s="6">
        <f t="shared" si="3"/>
        <v>0</v>
      </c>
      <c r="D96" s="6"/>
      <c r="E96" s="6">
        <f t="shared" si="4"/>
        <v>0.61566147532565818</v>
      </c>
      <c r="F96" s="6">
        <f t="shared" si="5"/>
        <v>0.78801075360672201</v>
      </c>
      <c r="G96" s="6">
        <f t="shared" si="8"/>
        <v>11.369884718379209</v>
      </c>
      <c r="H96" s="6">
        <f t="shared" si="6"/>
        <v>8.9595914253515527</v>
      </c>
      <c r="I96" s="6">
        <f t="shared" si="9"/>
        <v>564.45425979714776</v>
      </c>
    </row>
    <row r="97" spans="1:9" ht="15.75" x14ac:dyDescent="0.25">
      <c r="A97" s="6">
        <v>39</v>
      </c>
      <c r="B97" s="13">
        <f t="shared" si="7"/>
        <v>340.7422280425987</v>
      </c>
      <c r="C97" s="6">
        <f t="shared" si="3"/>
        <v>0</v>
      </c>
      <c r="D97" s="6"/>
      <c r="E97" s="6">
        <f t="shared" si="4"/>
        <v>0.62932039104983739</v>
      </c>
      <c r="F97" s="6">
        <f t="shared" si="5"/>
        <v>0.7771459614569709</v>
      </c>
      <c r="G97" s="6">
        <f t="shared" si="8"/>
        <v>11.123110103460247</v>
      </c>
      <c r="H97" s="6">
        <f t="shared" si="6"/>
        <v>8.6442800957453603</v>
      </c>
      <c r="I97" s="6">
        <f t="shared" si="9"/>
        <v>544.58964603195773</v>
      </c>
    </row>
    <row r="98" spans="1:9" ht="15.75" x14ac:dyDescent="0.25">
      <c r="A98" s="6">
        <v>40</v>
      </c>
      <c r="B98" s="13">
        <f t="shared" si="7"/>
        <v>338.62553888514321</v>
      </c>
      <c r="C98" s="6">
        <f t="shared" si="3"/>
        <v>0</v>
      </c>
      <c r="D98" s="6"/>
      <c r="E98" s="6">
        <f t="shared" si="4"/>
        <v>0.64278760968653925</v>
      </c>
      <c r="F98" s="6">
        <f t="shared" si="5"/>
        <v>0.76604444311897801</v>
      </c>
      <c r="G98" s="6">
        <f t="shared" si="8"/>
        <v>10.890066788022887</v>
      </c>
      <c r="H98" s="6">
        <f t="shared" si="6"/>
        <v>8.3422751481594695</v>
      </c>
      <c r="I98" s="6">
        <f t="shared" si="9"/>
        <v>525.56333433404654</v>
      </c>
    </row>
    <row r="99" spans="1:9" ht="15.75" x14ac:dyDescent="0.25">
      <c r="A99" s="6">
        <v>41</v>
      </c>
      <c r="B99" s="13">
        <f t="shared" si="7"/>
        <v>336.30583529027808</v>
      </c>
      <c r="C99" s="6">
        <f t="shared" si="3"/>
        <v>0</v>
      </c>
      <c r="D99" s="6"/>
      <c r="E99" s="6">
        <f t="shared" si="4"/>
        <v>0.65605902899050716</v>
      </c>
      <c r="F99" s="6">
        <f t="shared" si="5"/>
        <v>0.75470958022277213</v>
      </c>
      <c r="G99" s="6">
        <f t="shared" si="8"/>
        <v>10.669771606940701</v>
      </c>
      <c r="H99" s="6">
        <f t="shared" si="6"/>
        <v>8.0525788505470697</v>
      </c>
      <c r="I99" s="6">
        <f t="shared" si="9"/>
        <v>507.31246758446537</v>
      </c>
    </row>
    <row r="100" spans="1:9" ht="15.75" x14ac:dyDescent="0.25">
      <c r="A100" s="6">
        <v>42</v>
      </c>
      <c r="B100" s="13">
        <f t="shared" si="7"/>
        <v>333.78084707766595</v>
      </c>
      <c r="C100" s="6">
        <f t="shared" si="3"/>
        <v>0</v>
      </c>
      <c r="D100" s="6"/>
      <c r="E100" s="6">
        <f t="shared" si="4"/>
        <v>0.66913060635885824</v>
      </c>
      <c r="F100" s="6">
        <f t="shared" si="5"/>
        <v>0.74314482547739424</v>
      </c>
      <c r="G100" s="6">
        <f t="shared" si="8"/>
        <v>10.46133584905226</v>
      </c>
      <c r="H100" s="6">
        <f t="shared" si="6"/>
        <v>7.7742876038043498</v>
      </c>
      <c r="I100" s="6">
        <f t="shared" si="9"/>
        <v>489.78011903967399</v>
      </c>
    </row>
    <row r="101" spans="1:9" ht="15.75" x14ac:dyDescent="0.25">
      <c r="A101" s="6">
        <v>43</v>
      </c>
      <c r="B101" s="13">
        <f t="shared" si="7"/>
        <v>331.0470785760204</v>
      </c>
      <c r="C101" s="6">
        <f t="shared" si="3"/>
        <v>0</v>
      </c>
      <c r="D101" s="6"/>
      <c r="E101" s="6">
        <f t="shared" si="4"/>
        <v>0.68199836006249848</v>
      </c>
      <c r="F101" s="6">
        <f t="shared" si="5"/>
        <v>0.73135370161917057</v>
      </c>
      <c r="G101" s="6">
        <f t="shared" si="8"/>
        <v>10.263954299477374</v>
      </c>
      <c r="H101" s="6">
        <f t="shared" si="6"/>
        <v>7.506580970172779</v>
      </c>
      <c r="I101" s="6">
        <f t="shared" si="9"/>
        <v>472.9146011208851</v>
      </c>
    </row>
    <row r="102" spans="1:9" ht="15.75" x14ac:dyDescent="0.25">
      <c r="A102" s="6">
        <v>44</v>
      </c>
      <c r="B102" s="13">
        <f t="shared" si="7"/>
        <v>328.09979656161943</v>
      </c>
      <c r="C102" s="6">
        <f t="shared" si="3"/>
        <v>0</v>
      </c>
      <c r="D102" s="6"/>
      <c r="E102" s="6">
        <f t="shared" si="4"/>
        <v>0.69465837045899725</v>
      </c>
      <c r="F102" s="6">
        <f t="shared" si="5"/>
        <v>0.71933980033865119</v>
      </c>
      <c r="G102" s="6">
        <f t="shared" si="8"/>
        <v>10.076895777380084</v>
      </c>
      <c r="H102" s="6">
        <f t="shared" si="6"/>
        <v>7.2487121965339867</v>
      </c>
      <c r="I102" s="6">
        <f t="shared" si="9"/>
        <v>456.66886838164118</v>
      </c>
    </row>
    <row r="103" spans="1:9" ht="15.75" x14ac:dyDescent="0.25">
      <c r="A103" s="6">
        <v>45</v>
      </c>
      <c r="B103" s="13">
        <f t="shared" si="7"/>
        <v>324.93299999999999</v>
      </c>
      <c r="C103" s="6">
        <f t="shared" si="3"/>
        <v>0</v>
      </c>
      <c r="D103" s="6"/>
      <c r="E103" s="6">
        <f t="shared" si="4"/>
        <v>0.70710678118654746</v>
      </c>
      <c r="F103" s="6">
        <f t="shared" si="5"/>
        <v>0.70710678118654757</v>
      </c>
      <c r="G103" s="6">
        <f t="shared" si="8"/>
        <v>9.8994949366116654</v>
      </c>
      <c r="H103" s="6">
        <f t="shared" si="6"/>
        <v>7.0000000000000009</v>
      </c>
      <c r="I103" s="6">
        <f t="shared" si="9"/>
        <v>441.00000000000006</v>
      </c>
    </row>
    <row r="104" spans="1:9" ht="15.75" x14ac:dyDescent="0.25">
      <c r="A104" s="6">
        <v>46</v>
      </c>
      <c r="B104" s="13">
        <f t="shared" si="7"/>
        <v>321.53937128028275</v>
      </c>
      <c r="C104" s="6">
        <f t="shared" si="3"/>
        <v>0</v>
      </c>
      <c r="D104" s="6"/>
      <c r="E104" s="6">
        <f t="shared" si="4"/>
        <v>0.71933980033865108</v>
      </c>
      <c r="F104" s="6">
        <f t="shared" si="5"/>
        <v>0.69465837045899737</v>
      </c>
      <c r="G104" s="6">
        <f t="shared" si="8"/>
        <v>9.7311451371167514</v>
      </c>
      <c r="H104" s="6">
        <f t="shared" si="6"/>
        <v>6.7598214236495187</v>
      </c>
      <c r="I104" s="6">
        <f t="shared" si="9"/>
        <v>425.8687496899197</v>
      </c>
    </row>
    <row r="105" spans="1:9" ht="15.75" x14ac:dyDescent="0.25">
      <c r="A105" s="6">
        <v>47</v>
      </c>
      <c r="B105" s="13">
        <f t="shared" si="7"/>
        <v>317.91020812344067</v>
      </c>
      <c r="C105" s="6">
        <f t="shared" si="3"/>
        <v>0</v>
      </c>
      <c r="D105" s="6"/>
      <c r="E105" s="6">
        <f t="shared" si="4"/>
        <v>0.73135370161917046</v>
      </c>
      <c r="F105" s="6">
        <f t="shared" si="5"/>
        <v>0.68199836006249848</v>
      </c>
      <c r="G105" s="6">
        <f t="shared" si="8"/>
        <v>9.5712922276901669</v>
      </c>
      <c r="H105" s="6">
        <f t="shared" si="6"/>
        <v>6.5276056029636313</v>
      </c>
      <c r="I105" s="6">
        <f t="shared" si="9"/>
        <v>411.23915298670875</v>
      </c>
    </row>
    <row r="106" spans="1:9" ht="15.75" x14ac:dyDescent="0.25">
      <c r="A106" s="6">
        <v>48</v>
      </c>
      <c r="B106" s="13">
        <f t="shared" si="7"/>
        <v>314.03533481524431</v>
      </c>
      <c r="C106" s="6">
        <f t="shared" si="3"/>
        <v>0</v>
      </c>
      <c r="D106" s="6"/>
      <c r="E106" s="6">
        <f t="shared" si="4"/>
        <v>0.74314482547739413</v>
      </c>
      <c r="F106" s="6">
        <f t="shared" si="5"/>
        <v>0.66913060635885824</v>
      </c>
      <c r="G106" s="6">
        <f t="shared" si="8"/>
        <v>9.4194291072446337</v>
      </c>
      <c r="H106" s="6">
        <f t="shared" si="6"/>
        <v>6.3028283100848803</v>
      </c>
      <c r="I106" s="6">
        <f t="shared" si="9"/>
        <v>397.07818353534748</v>
      </c>
    </row>
    <row r="107" spans="1:9" ht="15.75" x14ac:dyDescent="0.25">
      <c r="A107" s="6">
        <v>49</v>
      </c>
      <c r="B107" s="13">
        <f t="shared" si="7"/>
        <v>309.90299083807855</v>
      </c>
      <c r="C107" s="6">
        <f t="shared" si="3"/>
        <v>0</v>
      </c>
      <c r="D107" s="6"/>
      <c r="E107" s="6">
        <f t="shared" si="4"/>
        <v>0.75470958022277201</v>
      </c>
      <c r="F107" s="6">
        <f t="shared" si="5"/>
        <v>0.65605902899050728</v>
      </c>
      <c r="G107" s="6">
        <f t="shared" si="8"/>
        <v>9.2750909534416799</v>
      </c>
      <c r="H107" s="6">
        <f t="shared" si="6"/>
        <v>6.0850071647135868</v>
      </c>
      <c r="I107" s="6">
        <f t="shared" si="9"/>
        <v>383.35545137695595</v>
      </c>
    </row>
    <row r="108" spans="1:9" ht="15.75" x14ac:dyDescent="0.25">
      <c r="A108" s="6">
        <v>50</v>
      </c>
      <c r="B108" s="13">
        <f t="shared" si="7"/>
        <v>305.49969432736685</v>
      </c>
      <c r="C108" s="6">
        <f t="shared" si="3"/>
        <v>0</v>
      </c>
      <c r="D108" s="6"/>
      <c r="E108" s="6">
        <f t="shared" si="4"/>
        <v>0.76604444311897801</v>
      </c>
      <c r="F108" s="6">
        <f t="shared" si="5"/>
        <v>0.64278760968653936</v>
      </c>
      <c r="G108" s="6">
        <f t="shared" si="8"/>
        <v>9.1378510253259506</v>
      </c>
      <c r="H108" s="6">
        <f t="shared" si="6"/>
        <v>5.8736974182409609</v>
      </c>
      <c r="I108" s="6">
        <f t="shared" si="9"/>
        <v>370.04293734918053</v>
      </c>
    </row>
    <row r="109" spans="1:9" ht="15.75" x14ac:dyDescent="0.25">
      <c r="A109" s="6">
        <v>51</v>
      </c>
      <c r="B109" s="13">
        <f t="shared" si="7"/>
        <v>300.81007702789839</v>
      </c>
      <c r="C109" s="6">
        <f t="shared" si="3"/>
        <v>0</v>
      </c>
      <c r="D109" s="6"/>
      <c r="E109" s="6">
        <f t="shared" si="4"/>
        <v>0.77714596145697079</v>
      </c>
      <c r="F109" s="6">
        <f t="shared" si="5"/>
        <v>0.6293203910498375</v>
      </c>
      <c r="G109" s="6">
        <f t="shared" si="8"/>
        <v>9.0073169612521724</v>
      </c>
      <c r="H109" s="6">
        <f t="shared" si="6"/>
        <v>5.6684882323650507</v>
      </c>
      <c r="I109" s="6">
        <f t="shared" si="9"/>
        <v>357.11475863899818</v>
      </c>
    </row>
    <row r="110" spans="1:9" ht="15.75" x14ac:dyDescent="0.25">
      <c r="A110" s="6">
        <v>52</v>
      </c>
      <c r="B110" s="13">
        <f t="shared" si="7"/>
        <v>295.81668653668407</v>
      </c>
      <c r="C110" s="6">
        <f t="shared" si="3"/>
        <v>0</v>
      </c>
      <c r="D110" s="6"/>
      <c r="E110" s="6">
        <f t="shared" si="4"/>
        <v>0.78801075360672201</v>
      </c>
      <c r="F110" s="6">
        <f t="shared" si="5"/>
        <v>0.61566147532565829</v>
      </c>
      <c r="G110" s="6">
        <f t="shared" si="8"/>
        <v>8.8831275055080514</v>
      </c>
      <c r="H110" s="6">
        <f t="shared" si="6"/>
        <v>5.468999385547022</v>
      </c>
      <c r="I110" s="6">
        <f t="shared" si="9"/>
        <v>344.54696128946239</v>
      </c>
    </row>
    <row r="111" spans="1:9" ht="15.75" x14ac:dyDescent="0.25">
      <c r="A111" s="6">
        <v>53</v>
      </c>
      <c r="B111" s="13">
        <f t="shared" si="7"/>
        <v>290.49975054705726</v>
      </c>
      <c r="C111" s="6">
        <f t="shared" si="3"/>
        <v>0</v>
      </c>
      <c r="D111" s="6"/>
      <c r="E111" s="6">
        <f t="shared" si="4"/>
        <v>0.79863551004729283</v>
      </c>
      <c r="F111" s="6">
        <f t="shared" si="5"/>
        <v>0.60181502315204838</v>
      </c>
      <c r="G111" s="6">
        <f t="shared" si="8"/>
        <v>8.7649496070935804</v>
      </c>
      <c r="H111" s="6">
        <f t="shared" si="6"/>
        <v>5.2748783507195602</v>
      </c>
      <c r="I111" s="6">
        <f t="shared" si="9"/>
        <v>332.31733609533228</v>
      </c>
    </row>
    <row r="112" spans="1:9" ht="15.75" x14ac:dyDescent="0.25">
      <c r="A112" s="6">
        <v>54</v>
      </c>
      <c r="B112" s="13">
        <f t="shared" si="7"/>
        <v>284.83689649641281</v>
      </c>
      <c r="C112" s="6">
        <f t="shared" si="3"/>
        <v>0</v>
      </c>
      <c r="D112" s="6"/>
      <c r="E112" s="6">
        <f t="shared" si="4"/>
        <v>0.80901699437494745</v>
      </c>
      <c r="F112" s="6">
        <f t="shared" si="5"/>
        <v>0.58778525229247314</v>
      </c>
      <c r="G112" s="6">
        <f t="shared" si="8"/>
        <v>8.6524758424985269</v>
      </c>
      <c r="H112" s="6">
        <f t="shared" si="6"/>
        <v>5.0857976960375257</v>
      </c>
      <c r="I112" s="6">
        <f t="shared" si="9"/>
        <v>320.40525485036414</v>
      </c>
    </row>
    <row r="113" spans="1:9" ht="15.75" x14ac:dyDescent="0.25">
      <c r="A113" s="6">
        <v>55</v>
      </c>
      <c r="B113" s="13">
        <f t="shared" si="7"/>
        <v>278.80281839339733</v>
      </c>
      <c r="C113" s="6">
        <f t="shared" si="3"/>
        <v>0</v>
      </c>
      <c r="D113" s="6"/>
      <c r="E113" s="6">
        <f t="shared" si="4"/>
        <v>0.8191520442889918</v>
      </c>
      <c r="F113" s="6">
        <f t="shared" si="5"/>
        <v>0.57357643635104616</v>
      </c>
      <c r="G113" s="6">
        <f t="shared" si="8"/>
        <v>8.5454221213301924</v>
      </c>
      <c r="H113" s="6">
        <f t="shared" si="6"/>
        <v>4.9014527674679691</v>
      </c>
      <c r="I113" s="6">
        <f t="shared" si="9"/>
        <v>308.79152435048201</v>
      </c>
    </row>
    <row r="114" spans="1:9" ht="15.75" x14ac:dyDescent="0.25">
      <c r="A114" s="6">
        <v>56</v>
      </c>
      <c r="B114" s="13">
        <f t="shared" si="7"/>
        <v>272.36888056283624</v>
      </c>
      <c r="C114" s="6">
        <f t="shared" si="3"/>
        <v>0</v>
      </c>
      <c r="D114" s="6"/>
      <c r="E114" s="6">
        <f t="shared" si="4"/>
        <v>0.82903757255504174</v>
      </c>
      <c r="F114" s="6">
        <f t="shared" si="5"/>
        <v>0.55919290347074679</v>
      </c>
      <c r="G114" s="6">
        <f t="shared" si="8"/>
        <v>8.443525639527337</v>
      </c>
      <c r="H114" s="6">
        <f t="shared" si="6"/>
        <v>4.7215596178969861</v>
      </c>
      <c r="I114" s="6">
        <f t="shared" si="9"/>
        <v>297.45825592751009</v>
      </c>
    </row>
    <row r="115" spans="1:9" ht="15.75" x14ac:dyDescent="0.25">
      <c r="A115" s="6">
        <v>57</v>
      </c>
      <c r="B115" s="13">
        <f t="shared" si="7"/>
        <v>265.50264547012858</v>
      </c>
      <c r="C115" s="6">
        <f t="shared" si="3"/>
        <v>0</v>
      </c>
      <c r="D115" s="6"/>
      <c r="E115" s="6">
        <f t="shared" si="4"/>
        <v>0.83867056794542394</v>
      </c>
      <c r="F115" s="6">
        <f t="shared" si="5"/>
        <v>0.5446390350150272</v>
      </c>
      <c r="G115" s="6">
        <f t="shared" si="8"/>
        <v>8.3465430498516326</v>
      </c>
      <c r="H115" s="6">
        <f t="shared" si="6"/>
        <v>4.5458531523825751</v>
      </c>
      <c r="I115" s="6">
        <f t="shared" si="9"/>
        <v>286.38874860010219</v>
      </c>
    </row>
    <row r="116" spans="1:9" ht="15.75" x14ac:dyDescent="0.25">
      <c r="A116" s="6">
        <v>58</v>
      </c>
      <c r="B116" s="13">
        <f t="shared" si="7"/>
        <v>258.167309499846</v>
      </c>
      <c r="C116" s="6">
        <f t="shared" si="3"/>
        <v>0</v>
      </c>
      <c r="D116" s="6"/>
      <c r="E116" s="6">
        <f t="shared" si="4"/>
        <v>0.84804809615642596</v>
      </c>
      <c r="F116" s="6">
        <f t="shared" si="5"/>
        <v>0.5299192642332049</v>
      </c>
      <c r="G116" s="6">
        <f t="shared" si="8"/>
        <v>8.2542488235346756</v>
      </c>
      <c r="H116" s="6">
        <f t="shared" si="6"/>
        <v>4.3740854633652928</v>
      </c>
      <c r="I116" s="6">
        <f t="shared" si="9"/>
        <v>275.56738419201344</v>
      </c>
    </row>
    <row r="117" spans="1:9" ht="15.75" x14ac:dyDescent="0.25">
      <c r="A117" s="6">
        <v>59</v>
      </c>
      <c r="B117" s="13">
        <f t="shared" si="7"/>
        <v>250.32102633418495</v>
      </c>
      <c r="C117" s="6">
        <f t="shared" si="3"/>
        <v>0</v>
      </c>
      <c r="D117" s="6"/>
      <c r="E117" s="6">
        <f t="shared" si="4"/>
        <v>0.85716730070211222</v>
      </c>
      <c r="F117" s="6">
        <f t="shared" si="5"/>
        <v>0.51503807491005438</v>
      </c>
      <c r="G117" s="6">
        <f t="shared" si="8"/>
        <v>8.1664337805073135</v>
      </c>
      <c r="H117" s="6">
        <f t="shared" si="6"/>
        <v>4.2060243331929241</v>
      </c>
      <c r="I117" s="6">
        <f t="shared" si="9"/>
        <v>264.9795329911542</v>
      </c>
    </row>
    <row r="118" spans="1:9" ht="15.75" x14ac:dyDescent="0.25">
      <c r="A118" s="6">
        <v>60</v>
      </c>
      <c r="B118" s="13">
        <f t="shared" si="7"/>
        <v>241.91609208959881</v>
      </c>
      <c r="C118" s="6">
        <f t="shared" si="3"/>
        <v>0</v>
      </c>
      <c r="D118" s="6"/>
      <c r="E118" s="6">
        <f t="shared" si="4"/>
        <v>0.8660254037844386</v>
      </c>
      <c r="F118" s="6">
        <f t="shared" si="5"/>
        <v>0.50000000000000011</v>
      </c>
      <c r="G118" s="6">
        <f t="shared" si="8"/>
        <v>8.0829037686547611</v>
      </c>
      <c r="H118" s="6">
        <f t="shared" si="6"/>
        <v>4.0414518843273814</v>
      </c>
      <c r="I118" s="6">
        <f t="shared" si="9"/>
        <v>254.61146871262505</v>
      </c>
    </row>
    <row r="119" spans="1:9" ht="15.75" x14ac:dyDescent="0.25">
      <c r="A119" s="6">
        <v>61</v>
      </c>
      <c r="B119" s="13">
        <f t="shared" si="7"/>
        <v>232.89795918872602</v>
      </c>
      <c r="C119" s="6">
        <f t="shared" si="3"/>
        <v>0</v>
      </c>
      <c r="D119" s="6"/>
      <c r="E119" s="6">
        <f t="shared" si="4"/>
        <v>0.87461970713939574</v>
      </c>
      <c r="F119" s="6">
        <f t="shared" si="5"/>
        <v>0.48480962024633711</v>
      </c>
      <c r="G119" s="6">
        <f t="shared" si="8"/>
        <v>8.0034784751132406</v>
      </c>
      <c r="H119" s="6">
        <f t="shared" si="6"/>
        <v>3.8801633601693832</v>
      </c>
      <c r="I119" s="6">
        <f t="shared" si="9"/>
        <v>244.45029169067115</v>
      </c>
    </row>
    <row r="120" spans="1:9" ht="15.75" x14ac:dyDescent="0.25">
      <c r="A120" s="6">
        <v>62</v>
      </c>
      <c r="B120" s="13">
        <f t="shared" si="7"/>
        <v>223.20403646316419</v>
      </c>
      <c r="C120" s="6">
        <f t="shared" si="3"/>
        <v>0</v>
      </c>
      <c r="D120" s="6"/>
      <c r="E120" s="6">
        <f t="shared" si="4"/>
        <v>0.88294759285892688</v>
      </c>
      <c r="F120" s="6">
        <f t="shared" si="5"/>
        <v>0.46947156278589086</v>
      </c>
      <c r="G120" s="6">
        <f t="shared" si="8"/>
        <v>7.9279903548232751</v>
      </c>
      <c r="H120" s="6">
        <f t="shared" si="6"/>
        <v>3.7219660216303523</v>
      </c>
      <c r="I120" s="6">
        <f t="shared" si="9"/>
        <v>234.4838593627122</v>
      </c>
    </row>
    <row r="121" spans="1:9" ht="15.75" x14ac:dyDescent="0.25">
      <c r="A121" s="6">
        <v>63</v>
      </c>
      <c r="B121" s="13">
        <f t="shared" si="7"/>
        <v>212.76222034741909</v>
      </c>
      <c r="C121" s="6">
        <f t="shared" si="3"/>
        <v>0</v>
      </c>
      <c r="D121" s="6"/>
      <c r="E121" s="6">
        <f t="shared" si="4"/>
        <v>0.89100652418836779</v>
      </c>
      <c r="F121" s="6">
        <f t="shared" si="5"/>
        <v>0.4539904997395468</v>
      </c>
      <c r="G121" s="6">
        <f t="shared" si="8"/>
        <v>7.856283663440526</v>
      </c>
      <c r="H121" s="6">
        <f t="shared" si="6"/>
        <v>3.566678146461002</v>
      </c>
      <c r="I121" s="6">
        <f t="shared" si="9"/>
        <v>224.70072322704314</v>
      </c>
    </row>
    <row r="122" spans="1:9" ht="15.75" x14ac:dyDescent="0.25">
      <c r="A122" s="6">
        <v>64</v>
      </c>
      <c r="B122" s="13">
        <f t="shared" si="7"/>
        <v>201.48908502143505</v>
      </c>
      <c r="C122" s="6">
        <f t="shared" si="3"/>
        <v>0</v>
      </c>
      <c r="D122" s="6"/>
      <c r="E122" s="6">
        <f t="shared" si="4"/>
        <v>0.89879404629916704</v>
      </c>
      <c r="F122" s="6">
        <f t="shared" si="5"/>
        <v>0.43837114678907746</v>
      </c>
      <c r="G122" s="6">
        <f t="shared" si="8"/>
        <v>7.7882135833263222</v>
      </c>
      <c r="H122" s="6">
        <f t="shared" si="6"/>
        <v>3.4141281199610303</v>
      </c>
      <c r="I122" s="6">
        <f t="shared" si="9"/>
        <v>215.09007155754489</v>
      </c>
    </row>
    <row r="123" spans="1:9" ht="15.75" x14ac:dyDescent="0.25">
      <c r="A123" s="6">
        <v>65</v>
      </c>
      <c r="B123" s="13">
        <f t="shared" ref="B123:B148" si="10" xml:space="preserve">  ($F$9*I123*F123+I123*(1+$F$10)*E123+$F$6*H123*E123-$F$13*G123)/F123</f>
        <v>189.28763624043543</v>
      </c>
      <c r="C123" s="6">
        <f t="shared" si="3"/>
        <v>0</v>
      </c>
      <c r="D123" s="6"/>
      <c r="E123" s="6">
        <f t="shared" si="4"/>
        <v>0.90630778703664994</v>
      </c>
      <c r="F123" s="6">
        <f t="shared" si="5"/>
        <v>0.42261826174069944</v>
      </c>
      <c r="G123" s="6">
        <f t="shared" ref="G123:G148" si="11">$F$5/E123</f>
        <v>7.7236454327374426</v>
      </c>
      <c r="H123" s="6">
        <f t="shared" si="6"/>
        <v>3.2641536070849901</v>
      </c>
      <c r="I123" s="6">
        <f t="shared" ref="I123:I148" si="12">0.5*H123*$F$5*$F$14</f>
        <v>205.64167724635439</v>
      </c>
    </row>
    <row r="124" spans="1:9" ht="15.75" x14ac:dyDescent="0.25">
      <c r="A124" s="6">
        <v>66</v>
      </c>
      <c r="B124" s="13">
        <f t="shared" si="10"/>
        <v>176.04450180730134</v>
      </c>
      <c r="C124" s="6">
        <f t="shared" ref="C124:C148" si="13">IF(B124=$B$150,A124,0)</f>
        <v>0</v>
      </c>
      <c r="D124" s="6"/>
      <c r="E124" s="6">
        <f t="shared" si="4"/>
        <v>0.91354545764260087</v>
      </c>
      <c r="F124" s="6">
        <f t="shared" si="5"/>
        <v>0.40673664307580021</v>
      </c>
      <c r="G124" s="6">
        <f t="shared" si="11"/>
        <v>7.6624539495423276</v>
      </c>
      <c r="H124" s="6">
        <f t="shared" si="6"/>
        <v>3.1166007971597534</v>
      </c>
      <c r="I124" s="6">
        <f t="shared" si="12"/>
        <v>196.34585022106444</v>
      </c>
    </row>
    <row r="125" spans="1:9" ht="15.75" x14ac:dyDescent="0.25">
      <c r="A125" s="6">
        <v>67</v>
      </c>
      <c r="B125" s="13">
        <f t="shared" si="10"/>
        <v>161.62638742634698</v>
      </c>
      <c r="C125" s="6">
        <f t="shared" si="13"/>
        <v>0</v>
      </c>
      <c r="D125" s="6"/>
      <c r="E125" s="6">
        <f t="shared" ref="E125:E148" si="14">SIN(A125*PI()/180)</f>
        <v>0.92050485345244026</v>
      </c>
      <c r="F125" s="6">
        <f t="shared" ref="F125:F148" si="15">COS(A125*PI()/180)</f>
        <v>0.39073112848927394</v>
      </c>
      <c r="G125" s="6">
        <f t="shared" si="11"/>
        <v>7.6045226418370744</v>
      </c>
      <c r="H125" s="6">
        <f t="shared" ref="H125:H148" si="16">G125*F125</f>
        <v>2.971323713467235</v>
      </c>
      <c r="I125" s="6">
        <f t="shared" si="12"/>
        <v>187.19339394843581</v>
      </c>
    </row>
    <row r="126" spans="1:9" ht="15.75" x14ac:dyDescent="0.25">
      <c r="A126" s="6">
        <v>68</v>
      </c>
      <c r="B126" s="13">
        <f t="shared" si="10"/>
        <v>145.87556437617033</v>
      </c>
      <c r="C126" s="6">
        <f t="shared" si="13"/>
        <v>0</v>
      </c>
      <c r="D126" s="6"/>
      <c r="E126" s="6">
        <f t="shared" si="14"/>
        <v>0.92718385456678742</v>
      </c>
      <c r="F126" s="6">
        <f t="shared" si="15"/>
        <v>0.37460659341591196</v>
      </c>
      <c r="G126" s="6">
        <f t="shared" si="11"/>
        <v>7.5497431987430836</v>
      </c>
      <c r="H126" s="6">
        <f t="shared" si="16"/>
        <v>2.8281835808460971</v>
      </c>
      <c r="I126" s="6">
        <f t="shared" si="12"/>
        <v>178.1755655933041</v>
      </c>
    </row>
    <row r="127" spans="1:9" ht="15.75" x14ac:dyDescent="0.25">
      <c r="A127" s="6">
        <v>69</v>
      </c>
      <c r="B127" s="13">
        <f t="shared" si="10"/>
        <v>128.60406644089136</v>
      </c>
      <c r="C127" s="6">
        <f t="shared" si="13"/>
        <v>0</v>
      </c>
      <c r="D127" s="6"/>
      <c r="E127" s="6">
        <f t="shared" si="14"/>
        <v>0.93358042649720174</v>
      </c>
      <c r="F127" s="6">
        <f t="shared" si="15"/>
        <v>0.35836794954530038</v>
      </c>
      <c r="G127" s="6">
        <f t="shared" si="11"/>
        <v>7.4980149554592028</v>
      </c>
      <c r="H127" s="6">
        <f t="shared" si="16"/>
        <v>2.6870482452479112</v>
      </c>
      <c r="I127" s="6">
        <f t="shared" si="12"/>
        <v>169.28403945061839</v>
      </c>
    </row>
    <row r="128" spans="1:9" ht="15.75" x14ac:dyDescent="0.25">
      <c r="A128" s="6">
        <v>70</v>
      </c>
      <c r="B128" s="13">
        <f t="shared" si="10"/>
        <v>109.58614449441177</v>
      </c>
      <c r="C128" s="6">
        <f t="shared" si="13"/>
        <v>0</v>
      </c>
      <c r="D128" s="6"/>
      <c r="E128" s="6">
        <f t="shared" si="14"/>
        <v>0.93969262078590832</v>
      </c>
      <c r="F128" s="6">
        <f t="shared" si="15"/>
        <v>0.34202014332566882</v>
      </c>
      <c r="G128" s="6">
        <f t="shared" si="11"/>
        <v>7.4492444073313857</v>
      </c>
      <c r="H128" s="6">
        <f t="shared" si="16"/>
        <v>2.5477916398634175</v>
      </c>
      <c r="I128" s="6">
        <f t="shared" si="12"/>
        <v>160.5108733113953</v>
      </c>
    </row>
    <row r="129" spans="1:9" ht="15.75" x14ac:dyDescent="0.25">
      <c r="A129" s="6">
        <v>71</v>
      </c>
      <c r="B129" s="13">
        <f t="shared" si="10"/>
        <v>88.548336963969859</v>
      </c>
      <c r="C129" s="6">
        <f t="shared" si="13"/>
        <v>0</v>
      </c>
      <c r="D129" s="6"/>
      <c r="E129" s="6">
        <f t="shared" si="14"/>
        <v>0.94551857559931674</v>
      </c>
      <c r="F129" s="6">
        <f t="shared" si="15"/>
        <v>0.32556815445715676</v>
      </c>
      <c r="G129" s="6">
        <f t="shared" si="11"/>
        <v>7.4033447683066953</v>
      </c>
      <c r="H129" s="6">
        <f t="shared" si="16"/>
        <v>2.4102932930276575</v>
      </c>
      <c r="I129" s="6">
        <f t="shared" si="12"/>
        <v>151.84847746074243</v>
      </c>
    </row>
    <row r="130" spans="1:9" ht="15.75" x14ac:dyDescent="0.25">
      <c r="A130" s="6">
        <v>72</v>
      </c>
      <c r="B130" s="13">
        <f t="shared" si="10"/>
        <v>65.15622914910324</v>
      </c>
      <c r="C130" s="6">
        <f t="shared" si="13"/>
        <v>0</v>
      </c>
      <c r="D130" s="6"/>
      <c r="E130" s="6">
        <f t="shared" si="14"/>
        <v>0.95105651629515353</v>
      </c>
      <c r="F130" s="6">
        <f t="shared" si="15"/>
        <v>0.30901699437494745</v>
      </c>
      <c r="G130" s="6">
        <f t="shared" si="11"/>
        <v>7.3602355696678705</v>
      </c>
      <c r="H130" s="6">
        <f t="shared" si="16"/>
        <v>2.2744378736303443</v>
      </c>
      <c r="I130" s="6">
        <f t="shared" si="12"/>
        <v>143.28958603871169</v>
      </c>
    </row>
    <row r="131" spans="1:9" ht="15.75" x14ac:dyDescent="0.25">
      <c r="A131" s="6">
        <v>73</v>
      </c>
      <c r="B131" s="13">
        <f t="shared" si="10"/>
        <v>38.99653810946424</v>
      </c>
      <c r="C131" s="6">
        <f t="shared" si="13"/>
        <v>0</v>
      </c>
      <c r="D131" s="6"/>
      <c r="E131" s="6">
        <f t="shared" si="14"/>
        <v>0.95630475596303544</v>
      </c>
      <c r="F131" s="6">
        <f t="shared" si="15"/>
        <v>0.29237170472273677</v>
      </c>
      <c r="G131" s="6">
        <f t="shared" si="11"/>
        <v>7.3198422954100364</v>
      </c>
      <c r="H131" s="6">
        <f t="shared" si="16"/>
        <v>2.1401147702106229</v>
      </c>
      <c r="I131" s="6">
        <f t="shared" si="12"/>
        <v>134.82723052326924</v>
      </c>
    </row>
    <row r="132" spans="1:9" ht="15.75" x14ac:dyDescent="0.25">
      <c r="A132" s="6">
        <v>74</v>
      </c>
      <c r="B132" s="13">
        <f t="shared" si="10"/>
        <v>9.5524781765216176</v>
      </c>
      <c r="C132" s="6">
        <f t="shared" si="13"/>
        <v>0</v>
      </c>
      <c r="D132" s="6"/>
      <c r="E132" s="6">
        <f t="shared" si="14"/>
        <v>0.96126169593831889</v>
      </c>
      <c r="F132" s="6">
        <f t="shared" si="15"/>
        <v>0.27563735581699916</v>
      </c>
      <c r="G132" s="6">
        <f t="shared" si="11"/>
        <v>7.282096051031214</v>
      </c>
      <c r="H132" s="6">
        <f t="shared" si="16"/>
        <v>2.0072177003116551</v>
      </c>
      <c r="I132" s="6">
        <f t="shared" si="12"/>
        <v>126.45471511963427</v>
      </c>
    </row>
    <row r="133" spans="1:9" ht="15.75" x14ac:dyDescent="0.25">
      <c r="A133" s="6">
        <v>75</v>
      </c>
      <c r="B133" s="13">
        <f t="shared" si="10"/>
        <v>-23.830728507367379</v>
      </c>
      <c r="C133" s="6">
        <f t="shared" si="13"/>
        <v>0</v>
      </c>
      <c r="D133" s="6"/>
      <c r="E133" s="6">
        <f t="shared" si="14"/>
        <v>0.96592582628906831</v>
      </c>
      <c r="F133" s="6">
        <f t="shared" si="15"/>
        <v>0.25881904510252074</v>
      </c>
      <c r="G133" s="6">
        <f t="shared" si="11"/>
        <v>7.2469332628705816</v>
      </c>
      <c r="H133" s="6">
        <f t="shared" si="16"/>
        <v>1.8756443470178588</v>
      </c>
      <c r="I133" s="6">
        <f t="shared" si="12"/>
        <v>118.16559386212509</v>
      </c>
    </row>
    <row r="134" spans="1:9" ht="15.75" x14ac:dyDescent="0.25">
      <c r="A134" s="6">
        <v>76</v>
      </c>
      <c r="B134" s="13">
        <f t="shared" si="10"/>
        <v>-61.995123801994687</v>
      </c>
      <c r="C134" s="6">
        <f t="shared" si="13"/>
        <v>0</v>
      </c>
      <c r="D134" s="6"/>
      <c r="E134" s="6">
        <f t="shared" si="14"/>
        <v>0.97029572627599647</v>
      </c>
      <c r="F134" s="6">
        <f t="shared" si="15"/>
        <v>0.2419218955996679</v>
      </c>
      <c r="G134" s="6">
        <f t="shared" si="11"/>
        <v>7.2142954054492865</v>
      </c>
      <c r="H134" s="6">
        <f t="shared" si="16"/>
        <v>1.745296019902266</v>
      </c>
      <c r="I134" s="6">
        <f t="shared" si="12"/>
        <v>109.95364925384276</v>
      </c>
    </row>
    <row r="135" spans="1:9" ht="15.75" x14ac:dyDescent="0.25">
      <c r="A135" s="6">
        <v>77</v>
      </c>
      <c r="B135" s="13">
        <f t="shared" si="10"/>
        <v>-106.04202736036336</v>
      </c>
      <c r="C135" s="6">
        <f t="shared" si="13"/>
        <v>0</v>
      </c>
      <c r="D135" s="6"/>
      <c r="E135" s="6">
        <f t="shared" si="14"/>
        <v>0.97437006478523525</v>
      </c>
      <c r="F135" s="6">
        <f t="shared" si="15"/>
        <v>0.22495105434386492</v>
      </c>
      <c r="G135" s="6">
        <f t="shared" si="11"/>
        <v>7.1841287545537407</v>
      </c>
      <c r="H135" s="6">
        <f t="shared" si="16"/>
        <v>1.616077337878941</v>
      </c>
      <c r="I135" s="6">
        <f t="shared" si="12"/>
        <v>101.81287228637328</v>
      </c>
    </row>
    <row r="136" spans="1:9" ht="15.75" x14ac:dyDescent="0.25">
      <c r="A136" s="6">
        <v>78</v>
      </c>
      <c r="B136" s="13">
        <f t="shared" si="10"/>
        <v>-157.44005845343628</v>
      </c>
      <c r="C136" s="6">
        <f t="shared" si="13"/>
        <v>0</v>
      </c>
      <c r="D136" s="6"/>
      <c r="E136" s="6">
        <f t="shared" si="14"/>
        <v>0.97814760073380558</v>
      </c>
      <c r="F136" s="6">
        <f t="shared" si="15"/>
        <v>0.20791169081775945</v>
      </c>
      <c r="G136" s="6">
        <f t="shared" si="11"/>
        <v>7.1563841640552051</v>
      </c>
      <c r="H136" s="6">
        <f t="shared" si="16"/>
        <v>1.4878959316901557</v>
      </c>
      <c r="I136" s="6">
        <f t="shared" si="12"/>
        <v>93.737443696479801</v>
      </c>
    </row>
    <row r="137" spans="1:9" ht="15.75" x14ac:dyDescent="0.25">
      <c r="A137" s="6">
        <v>79</v>
      </c>
      <c r="B137" s="13">
        <f t="shared" si="10"/>
        <v>-218.19207993689031</v>
      </c>
      <c r="C137" s="6">
        <f t="shared" si="13"/>
        <v>0</v>
      </c>
      <c r="D137" s="6"/>
      <c r="E137" s="6">
        <f t="shared" si="14"/>
        <v>0.98162718344766398</v>
      </c>
      <c r="F137" s="6">
        <f t="shared" si="15"/>
        <v>0.19080899537654492</v>
      </c>
      <c r="G137" s="6">
        <f t="shared" si="11"/>
        <v>7.1310168646864991</v>
      </c>
      <c r="H137" s="6">
        <f t="shared" si="16"/>
        <v>1.3606621639640299</v>
      </c>
      <c r="I137" s="6">
        <f t="shared" si="12"/>
        <v>85.721716329733894</v>
      </c>
    </row>
    <row r="138" spans="1:9" ht="15.75" x14ac:dyDescent="0.25">
      <c r="A138" s="6">
        <v>80</v>
      </c>
      <c r="B138" s="13">
        <f t="shared" si="10"/>
        <v>-291.10230976677593</v>
      </c>
      <c r="C138" s="6">
        <f t="shared" si="13"/>
        <v>0</v>
      </c>
      <c r="D138" s="6"/>
      <c r="E138" s="6">
        <f t="shared" si="14"/>
        <v>0.98480775301220802</v>
      </c>
      <c r="F138" s="6">
        <f t="shared" si="15"/>
        <v>0.17364817766693041</v>
      </c>
      <c r="G138" s="6">
        <f t="shared" si="11"/>
        <v>7.1079862832002147</v>
      </c>
      <c r="H138" s="6">
        <f t="shared" si="16"/>
        <v>1.2342888649592552</v>
      </c>
      <c r="I138" s="6">
        <f t="shared" si="12"/>
        <v>77.760198492433076</v>
      </c>
    </row>
    <row r="139" spans="1:9" ht="15.75" x14ac:dyDescent="0.25">
      <c r="A139" s="6">
        <v>81</v>
      </c>
      <c r="B139" s="13">
        <f t="shared" si="10"/>
        <v>-380.22150806693605</v>
      </c>
      <c r="C139" s="6">
        <f t="shared" si="13"/>
        <v>0</v>
      </c>
      <c r="D139" s="6"/>
      <c r="E139" s="6">
        <f t="shared" si="14"/>
        <v>0.98768834059513777</v>
      </c>
      <c r="F139" s="6">
        <f t="shared" si="15"/>
        <v>0.15643446504023092</v>
      </c>
      <c r="G139" s="6">
        <f t="shared" si="11"/>
        <v>7.08725588051602</v>
      </c>
      <c r="H139" s="6">
        <f t="shared" si="16"/>
        <v>1.1086910822717544</v>
      </c>
      <c r="I139" s="6">
        <f t="shared" si="12"/>
        <v>69.847538183120534</v>
      </c>
    </row>
    <row r="140" spans="1:9" ht="15.75" x14ac:dyDescent="0.25">
      <c r="A140" s="6">
        <v>82</v>
      </c>
      <c r="B140" s="13">
        <f t="shared" si="10"/>
        <v>-491.6260557660226</v>
      </c>
      <c r="C140" s="6">
        <f t="shared" si="13"/>
        <v>0</v>
      </c>
      <c r="D140" s="6"/>
      <c r="E140" s="6">
        <f t="shared" si="14"/>
        <v>0.99026806874157025</v>
      </c>
      <c r="F140" s="6">
        <f t="shared" si="15"/>
        <v>0.13917310096006569</v>
      </c>
      <c r="G140" s="6">
        <f t="shared" si="11"/>
        <v>7.0687930076303269</v>
      </c>
      <c r="H140" s="6">
        <f t="shared" si="16"/>
        <v>0.98378584291674187</v>
      </c>
      <c r="I140" s="6">
        <f t="shared" si="12"/>
        <v>61.978508103754734</v>
      </c>
    </row>
    <row r="141" spans="1:9" ht="15.75" x14ac:dyDescent="0.25">
      <c r="A141" s="6">
        <v>83</v>
      </c>
      <c r="B141" s="13">
        <f t="shared" si="10"/>
        <v>-634.86481628355727</v>
      </c>
      <c r="C141" s="6">
        <f t="shared" si="13"/>
        <v>0</v>
      </c>
      <c r="D141" s="6"/>
      <c r="E141" s="6">
        <f t="shared" si="14"/>
        <v>0.99254615164132198</v>
      </c>
      <c r="F141" s="6">
        <f t="shared" si="15"/>
        <v>0.12186934340514749</v>
      </c>
      <c r="G141" s="6">
        <f t="shared" si="11"/>
        <v>7.0525687782119393</v>
      </c>
      <c r="H141" s="6">
        <f t="shared" si="16"/>
        <v>0.85949192632033233</v>
      </c>
      <c r="I141" s="6">
        <f t="shared" si="12"/>
        <v>54.147991358180931</v>
      </c>
    </row>
    <row r="142" spans="1:9" ht="15.75" x14ac:dyDescent="0.25">
      <c r="A142" s="6">
        <v>84</v>
      </c>
      <c r="B142" s="13">
        <f t="shared" si="10"/>
        <v>-825.85286039714595</v>
      </c>
      <c r="C142" s="6">
        <f t="shared" si="13"/>
        <v>0</v>
      </c>
      <c r="D142" s="6"/>
      <c r="E142" s="6">
        <f t="shared" si="14"/>
        <v>0.99452189536827329</v>
      </c>
      <c r="F142" s="6">
        <f t="shared" si="15"/>
        <v>0.10452846326765346</v>
      </c>
      <c r="G142" s="6">
        <f t="shared" si="11"/>
        <v>7.0385579569446151</v>
      </c>
      <c r="H142" s="6">
        <f t="shared" si="16"/>
        <v>0.73572964685973519</v>
      </c>
      <c r="I142" s="6">
        <f t="shared" si="12"/>
        <v>46.350967752163321</v>
      </c>
    </row>
    <row r="143" spans="1:9" ht="15.75" x14ac:dyDescent="0.25">
      <c r="A143" s="6">
        <v>85</v>
      </c>
      <c r="B143" s="13">
        <f t="shared" si="10"/>
        <v>-1093.2376626492373</v>
      </c>
      <c r="C143" s="6">
        <f t="shared" si="13"/>
        <v>0</v>
      </c>
      <c r="D143" s="6"/>
      <c r="E143" s="6">
        <f t="shared" si="14"/>
        <v>0.99619469809174555</v>
      </c>
      <c r="F143" s="6">
        <f t="shared" si="15"/>
        <v>8.7155742747658138E-2</v>
      </c>
      <c r="G143" s="6">
        <f t="shared" si="11"/>
        <v>7.0267388628034313</v>
      </c>
      <c r="H143" s="6">
        <f t="shared" si="16"/>
        <v>0.61242064468146773</v>
      </c>
      <c r="I143" s="6">
        <f t="shared" si="12"/>
        <v>38.582500614932471</v>
      </c>
    </row>
    <row r="144" spans="1:9" ht="15.75" x14ac:dyDescent="0.25">
      <c r="A144" s="6">
        <v>86</v>
      </c>
      <c r="B144" s="13">
        <f t="shared" si="10"/>
        <v>-1494.3145943854672</v>
      </c>
      <c r="C144" s="6">
        <f t="shared" si="13"/>
        <v>0</v>
      </c>
      <c r="D144" s="6"/>
      <c r="E144" s="6">
        <f t="shared" si="14"/>
        <v>0.9975640502598242</v>
      </c>
      <c r="F144" s="6">
        <f t="shared" si="15"/>
        <v>6.9756473744125455E-2</v>
      </c>
      <c r="G144" s="6">
        <f t="shared" si="11"/>
        <v>7.0170932865682047</v>
      </c>
      <c r="H144" s="6">
        <f t="shared" si="16"/>
        <v>0.48948768360457395</v>
      </c>
      <c r="I144" s="6">
        <f t="shared" si="12"/>
        <v>30.83772406708816</v>
      </c>
    </row>
    <row r="145" spans="1:9" ht="15.75" x14ac:dyDescent="0.25">
      <c r="A145" s="6">
        <v>87</v>
      </c>
      <c r="B145" s="13">
        <f t="shared" si="10"/>
        <v>-2162.7734054501748</v>
      </c>
      <c r="C145" s="6">
        <f t="shared" si="13"/>
        <v>0</v>
      </c>
      <c r="D145" s="6"/>
      <c r="E145" s="6">
        <f t="shared" si="14"/>
        <v>0.99862953475457383</v>
      </c>
      <c r="F145" s="6">
        <f t="shared" si="15"/>
        <v>5.2335956242943966E-2</v>
      </c>
      <c r="G145" s="6">
        <f t="shared" si="11"/>
        <v>7.0096064219854473</v>
      </c>
      <c r="H145" s="6">
        <f t="shared" si="16"/>
        <v>0.36685445498128938</v>
      </c>
      <c r="I145" s="6">
        <f t="shared" si="12"/>
        <v>23.11183066382123</v>
      </c>
    </row>
    <row r="146" spans="1:9" ht="15.75" x14ac:dyDescent="0.25">
      <c r="A146" s="6">
        <v>88</v>
      </c>
      <c r="B146" s="13">
        <f t="shared" si="10"/>
        <v>-3499.6841546963483</v>
      </c>
      <c r="C146" s="6">
        <f t="shared" si="13"/>
        <v>0</v>
      </c>
      <c r="D146" s="6"/>
      <c r="E146" s="6">
        <f t="shared" si="14"/>
        <v>0.99939082701909576</v>
      </c>
      <c r="F146" s="6">
        <f t="shared" si="15"/>
        <v>3.489949670250108E-2</v>
      </c>
      <c r="G146" s="6">
        <f t="shared" si="11"/>
        <v>7.0042668100917522</v>
      </c>
      <c r="H146" s="6">
        <f t="shared" si="16"/>
        <v>0.24444538644223487</v>
      </c>
      <c r="I146" s="6">
        <f t="shared" si="12"/>
        <v>15.400059345860797</v>
      </c>
    </row>
    <row r="147" spans="1:9" ht="15.75" x14ac:dyDescent="0.25">
      <c r="A147" s="6">
        <v>89</v>
      </c>
      <c r="B147" s="13">
        <f t="shared" si="10"/>
        <v>-7510.3987307824309</v>
      </c>
      <c r="C147" s="6">
        <f t="shared" si="13"/>
        <v>0</v>
      </c>
      <c r="D147" s="6"/>
      <c r="E147" s="6">
        <f t="shared" si="14"/>
        <v>0.99984769515639127</v>
      </c>
      <c r="F147" s="6">
        <f t="shared" si="15"/>
        <v>1.7452406437283376E-2</v>
      </c>
      <c r="G147" s="6">
        <f t="shared" si="11"/>
        <v>7.0010662963073536</v>
      </c>
      <c r="H147" s="6">
        <f t="shared" si="16"/>
        <v>0.12218545449752215</v>
      </c>
      <c r="I147" s="6">
        <f t="shared" si="12"/>
        <v>7.6976836333438952</v>
      </c>
    </row>
    <row r="148" spans="1:9" ht="15.75" x14ac:dyDescent="0.25">
      <c r="A148" s="6">
        <v>90</v>
      </c>
      <c r="B148" s="13">
        <f t="shared" si="10"/>
        <v>-2.2854373188666696E+18</v>
      </c>
      <c r="C148" s="6">
        <f t="shared" si="13"/>
        <v>0</v>
      </c>
      <c r="D148" s="6"/>
      <c r="E148" s="6">
        <f t="shared" si="14"/>
        <v>1</v>
      </c>
      <c r="F148" s="6">
        <f t="shared" si="15"/>
        <v>6.1257422745431001E-17</v>
      </c>
      <c r="G148" s="6">
        <f t="shared" si="11"/>
        <v>7</v>
      </c>
      <c r="H148" s="6">
        <f t="shared" si="16"/>
        <v>4.28801959218017E-16</v>
      </c>
      <c r="I148" s="6">
        <f t="shared" si="12"/>
        <v>2.7014523430735071E-14</v>
      </c>
    </row>
    <row r="150" spans="1:9" ht="15.75" x14ac:dyDescent="0.25">
      <c r="B150" s="13">
        <f>MAX(B59:B148)</f>
        <v>350.38057776117682</v>
      </c>
      <c r="C150" s="6">
        <f>SUM(C59:C148)</f>
        <v>30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150"/>
  <sheetViews>
    <sheetView workbookViewId="0">
      <selection activeCell="F5" sqref="F5"/>
    </sheetView>
  </sheetViews>
  <sheetFormatPr defaultRowHeight="15" x14ac:dyDescent="0.25"/>
  <cols>
    <col min="3" max="3" width="9.7109375" customWidth="1"/>
    <col min="12" max="12" width="11.42578125" customWidth="1"/>
  </cols>
  <sheetData>
    <row r="1" spans="1:23" ht="31.5" x14ac:dyDescent="0.5">
      <c r="A1" s="1" t="s">
        <v>38</v>
      </c>
      <c r="L1" s="15" t="s">
        <v>37</v>
      </c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26.25" x14ac:dyDescent="0.4">
      <c r="A2" s="1" t="s">
        <v>1</v>
      </c>
      <c r="L2" s="16"/>
    </row>
    <row r="5" spans="1:23" ht="18.75" x14ac:dyDescent="0.3">
      <c r="A5" t="s">
        <v>17</v>
      </c>
      <c r="E5" s="3" t="s">
        <v>2</v>
      </c>
      <c r="F5" s="5">
        <v>5</v>
      </c>
    </row>
    <row r="6" spans="1:23" ht="18.75" x14ac:dyDescent="0.3">
      <c r="A6" t="s">
        <v>3</v>
      </c>
      <c r="E6" s="3" t="s">
        <v>4</v>
      </c>
      <c r="F6" s="5">
        <v>0</v>
      </c>
    </row>
    <row r="8" spans="1:23" x14ac:dyDescent="0.25">
      <c r="A8" t="s">
        <v>13</v>
      </c>
    </row>
    <row r="9" spans="1:23" ht="18.75" x14ac:dyDescent="0.3">
      <c r="A9" t="s">
        <v>5</v>
      </c>
      <c r="E9" s="3" t="s">
        <v>6</v>
      </c>
      <c r="F9" s="5">
        <v>0.23699999999999999</v>
      </c>
    </row>
    <row r="10" spans="1:23" ht="18.75" x14ac:dyDescent="0.3">
      <c r="A10" t="s">
        <v>7</v>
      </c>
      <c r="E10" s="3" t="s">
        <v>29</v>
      </c>
      <c r="F10" s="5">
        <v>0</v>
      </c>
    </row>
    <row r="12" spans="1:23" x14ac:dyDescent="0.25">
      <c r="A12" t="s">
        <v>8</v>
      </c>
    </row>
    <row r="13" spans="1:23" ht="18.75" x14ac:dyDescent="0.3">
      <c r="A13" t="s">
        <v>9</v>
      </c>
      <c r="E13" s="3" t="s">
        <v>10</v>
      </c>
      <c r="F13" s="5">
        <v>20</v>
      </c>
    </row>
    <row r="14" spans="1:23" ht="18.75" x14ac:dyDescent="0.3">
      <c r="A14" t="s">
        <v>11</v>
      </c>
      <c r="E14" s="3" t="s">
        <v>12</v>
      </c>
      <c r="F14" s="5">
        <v>18</v>
      </c>
    </row>
    <row r="17" spans="1:8" x14ac:dyDescent="0.25">
      <c r="H17" s="6"/>
    </row>
    <row r="23" spans="1:8" ht="21" x14ac:dyDescent="0.35">
      <c r="A23" s="2" t="s">
        <v>36</v>
      </c>
      <c r="E23" s="11" t="s">
        <v>21</v>
      </c>
      <c r="F23" s="10">
        <f>M150</f>
        <v>361.64938488957478</v>
      </c>
    </row>
    <row r="25" spans="1:8" ht="18.75" x14ac:dyDescent="0.3">
      <c r="A25" t="s">
        <v>14</v>
      </c>
      <c r="E25" s="3" t="s">
        <v>15</v>
      </c>
      <c r="F25" s="9">
        <f>N150</f>
        <v>34</v>
      </c>
    </row>
    <row r="26" spans="1:8" x14ac:dyDescent="0.25">
      <c r="A26" t="s">
        <v>30</v>
      </c>
    </row>
    <row r="53" spans="1:20" x14ac:dyDescent="0.25">
      <c r="T53" s="7"/>
    </row>
    <row r="54" spans="1:20" x14ac:dyDescent="0.25">
      <c r="I54" s="7"/>
      <c r="Q54" t="s">
        <v>20</v>
      </c>
      <c r="T54" s="7" t="s">
        <v>32</v>
      </c>
    </row>
    <row r="55" spans="1:20" x14ac:dyDescent="0.25">
      <c r="I55" s="7"/>
      <c r="Q55" t="s">
        <v>16</v>
      </c>
      <c r="T55" s="7" t="s">
        <v>33</v>
      </c>
    </row>
    <row r="56" spans="1:20" x14ac:dyDescent="0.25">
      <c r="I56" s="7"/>
      <c r="Q56" t="s">
        <v>18</v>
      </c>
      <c r="T56" s="7" t="s">
        <v>34</v>
      </c>
    </row>
    <row r="57" spans="1:20" x14ac:dyDescent="0.25">
      <c r="D57" s="12"/>
      <c r="E57" s="12"/>
    </row>
    <row r="58" spans="1:20" ht="15.75" x14ac:dyDescent="0.25">
      <c r="A58" s="8"/>
      <c r="B58" s="13"/>
      <c r="D58" s="6"/>
      <c r="E58" s="6"/>
      <c r="F58" s="6"/>
      <c r="G58" s="14"/>
      <c r="H58" s="14"/>
      <c r="I58" s="14"/>
      <c r="L58" s="8" t="s">
        <v>22</v>
      </c>
      <c r="M58" s="13" t="s">
        <v>31</v>
      </c>
      <c r="O58" s="6"/>
      <c r="P58" s="6" t="s">
        <v>23</v>
      </c>
      <c r="Q58" s="6" t="s">
        <v>24</v>
      </c>
      <c r="R58" s="14" t="s">
        <v>26</v>
      </c>
      <c r="S58" s="14" t="s">
        <v>25</v>
      </c>
      <c r="T58" s="14" t="s">
        <v>27</v>
      </c>
    </row>
    <row r="59" spans="1:20" ht="15.75" x14ac:dyDescent="0.25">
      <c r="A59" s="6"/>
      <c r="B59" s="13"/>
      <c r="C59" s="6"/>
      <c r="D59" s="6"/>
      <c r="E59" s="6"/>
      <c r="F59" s="6"/>
      <c r="G59" s="6"/>
      <c r="H59" s="6"/>
      <c r="I59" s="6"/>
      <c r="L59" s="6">
        <v>1</v>
      </c>
      <c r="M59" s="13">
        <f t="shared" ref="M59:M90" si="0" xml:space="preserve">  (-$F$9*T59*Q59+T59*(1+$F$10)*P59+$F$6*S59*P59+$F$13*R59)/Q59</f>
        <v>2900.7544656085183</v>
      </c>
      <c r="N59" s="6">
        <f>IF(M59=$M$150,L59,0)</f>
        <v>0</v>
      </c>
      <c r="O59" s="6"/>
      <c r="P59" s="6">
        <f>SIN(L59*PI()/180)</f>
        <v>1.7452406437283512E-2</v>
      </c>
      <c r="Q59" s="6">
        <f>COS(L59*PI()/180)</f>
        <v>0.99984769515639127</v>
      </c>
      <c r="R59" s="6">
        <f t="shared" ref="R59:R90" si="1">$F$5/P59</f>
        <v>286.49344249275094</v>
      </c>
      <c r="S59" s="6">
        <f>R59*Q59</f>
        <v>286.44980815379716</v>
      </c>
      <c r="T59" s="6">
        <f t="shared" ref="T59:T90" si="2">0.5*S59*$F$5*$F$14</f>
        <v>12890.241366920873</v>
      </c>
    </row>
    <row r="60" spans="1:20" ht="15.75" x14ac:dyDescent="0.25">
      <c r="A60" s="6"/>
      <c r="B60" s="13"/>
      <c r="C60" s="6"/>
      <c r="D60" s="6"/>
      <c r="E60" s="6"/>
      <c r="F60" s="6"/>
      <c r="G60" s="6"/>
      <c r="H60" s="6"/>
      <c r="I60" s="6"/>
      <c r="J60" s="6"/>
      <c r="K60" s="6"/>
      <c r="L60" s="6">
        <v>2</v>
      </c>
      <c r="M60" s="13">
        <f t="shared" si="0"/>
        <v>1565.0891989292604</v>
      </c>
      <c r="N60" s="6">
        <f t="shared" ref="N60:N123" si="3">IF(M60=$M$150,L60,0)</f>
        <v>0</v>
      </c>
      <c r="O60" s="6"/>
      <c r="P60" s="6">
        <f>SIN(L60*PI()/180)</f>
        <v>3.4899496702500969E-2</v>
      </c>
      <c r="Q60" s="6">
        <f>COS(L60*PI()/180)</f>
        <v>0.99939082701909576</v>
      </c>
      <c r="R60" s="6">
        <f t="shared" si="1"/>
        <v>143.2685417392191</v>
      </c>
      <c r="S60" s="6">
        <f>R60*Q60</f>
        <v>143.18126641457803</v>
      </c>
      <c r="T60" s="6">
        <f t="shared" si="2"/>
        <v>6443.156988656011</v>
      </c>
    </row>
    <row r="61" spans="1:20" ht="15.75" x14ac:dyDescent="0.25">
      <c r="A61" s="6"/>
      <c r="B61" s="13"/>
      <c r="C61" s="6"/>
      <c r="D61" s="6"/>
      <c r="E61" s="6"/>
      <c r="F61" s="6"/>
      <c r="G61" s="6"/>
      <c r="H61" s="6"/>
      <c r="I61" s="6"/>
      <c r="J61" s="6"/>
      <c r="K61" s="6"/>
      <c r="L61" s="6">
        <v>3</v>
      </c>
      <c r="M61" s="13">
        <f t="shared" si="0"/>
        <v>1120.8528328280186</v>
      </c>
      <c r="N61" s="6">
        <f t="shared" si="3"/>
        <v>0</v>
      </c>
      <c r="O61" s="6"/>
      <c r="P61" s="6">
        <f t="shared" ref="P61:P124" si="4">SIN(L61*PI()/180)</f>
        <v>5.2335956242943828E-2</v>
      </c>
      <c r="Q61" s="6">
        <f t="shared" ref="Q61:Q124" si="5">COS(L61*PI()/180)</f>
        <v>0.99862953475457383</v>
      </c>
      <c r="R61" s="6">
        <f t="shared" si="1"/>
        <v>95.536613046487005</v>
      </c>
      <c r="S61" s="6">
        <f t="shared" ref="S61:S124" si="6">R61*Q61</f>
        <v>95.405683438641063</v>
      </c>
      <c r="T61" s="6">
        <f t="shared" si="2"/>
        <v>4293.2557547388478</v>
      </c>
    </row>
    <row r="62" spans="1:20" ht="15.75" x14ac:dyDescent="0.25">
      <c r="A62" s="6"/>
      <c r="B62" s="13"/>
      <c r="C62" s="6"/>
      <c r="D62" s="6"/>
      <c r="E62" s="6"/>
      <c r="F62" s="6"/>
      <c r="G62" s="6"/>
      <c r="H62" s="6"/>
      <c r="I62" s="6"/>
      <c r="J62" s="6"/>
      <c r="K62" s="6"/>
      <c r="L62" s="6">
        <v>4</v>
      </c>
      <c r="M62" s="13">
        <f t="shared" si="0"/>
        <v>899.47627872638043</v>
      </c>
      <c r="N62" s="6">
        <f t="shared" si="3"/>
        <v>0</v>
      </c>
      <c r="O62" s="6"/>
      <c r="P62" s="6">
        <f t="shared" si="4"/>
        <v>6.9756473744125302E-2</v>
      </c>
      <c r="Q62" s="6">
        <f t="shared" si="5"/>
        <v>0.9975640502598242</v>
      </c>
      <c r="R62" s="6">
        <f t="shared" si="1"/>
        <v>71.677935131018373</v>
      </c>
      <c r="S62" s="6">
        <f t="shared" si="6"/>
        <v>71.503331283559632</v>
      </c>
      <c r="T62" s="6">
        <f t="shared" si="2"/>
        <v>3217.6499077601834</v>
      </c>
    </row>
    <row r="63" spans="1:20" ht="15.75" x14ac:dyDescent="0.25">
      <c r="A63" s="6"/>
      <c r="B63" s="13"/>
      <c r="C63" s="6"/>
      <c r="D63" s="6"/>
      <c r="E63" s="6"/>
      <c r="F63" s="6"/>
      <c r="G63" s="6"/>
      <c r="H63" s="6"/>
      <c r="I63" s="6"/>
      <c r="J63" s="6"/>
      <c r="K63" s="6"/>
      <c r="L63" s="6">
        <v>5</v>
      </c>
      <c r="M63" s="13">
        <f t="shared" si="0"/>
        <v>767.24655758397819</v>
      </c>
      <c r="N63" s="6">
        <f t="shared" si="3"/>
        <v>0</v>
      </c>
      <c r="O63" s="6"/>
      <c r="P63" s="6">
        <f t="shared" si="4"/>
        <v>8.7155742747658166E-2</v>
      </c>
      <c r="Q63" s="6">
        <f t="shared" si="5"/>
        <v>0.99619469809174555</v>
      </c>
      <c r="R63" s="6">
        <f t="shared" si="1"/>
        <v>57.36856622834928</v>
      </c>
      <c r="S63" s="6">
        <f t="shared" si="6"/>
        <v>57.150261513806718</v>
      </c>
      <c r="T63" s="6">
        <f t="shared" si="2"/>
        <v>2571.7617681213023</v>
      </c>
    </row>
    <row r="64" spans="1:20" ht="15.75" x14ac:dyDescent="0.25">
      <c r="A64" s="6"/>
      <c r="B64" s="13"/>
      <c r="C64" s="6"/>
      <c r="D64" s="6"/>
      <c r="E64" s="6"/>
      <c r="F64" s="6"/>
      <c r="G64" s="6"/>
      <c r="H64" s="6"/>
      <c r="I64" s="6"/>
      <c r="J64" s="6"/>
      <c r="K64" s="6"/>
      <c r="L64" s="6">
        <v>6</v>
      </c>
      <c r="M64" s="13">
        <f t="shared" si="0"/>
        <v>679.59338442740693</v>
      </c>
      <c r="N64" s="6">
        <f t="shared" si="3"/>
        <v>0</v>
      </c>
      <c r="O64" s="6"/>
      <c r="P64" s="6">
        <f t="shared" si="4"/>
        <v>0.10452846326765346</v>
      </c>
      <c r="Q64" s="6">
        <f t="shared" si="5"/>
        <v>0.99452189536827329</v>
      </c>
      <c r="R64" s="6">
        <f t="shared" si="1"/>
        <v>47.833861167528134</v>
      </c>
      <c r="S64" s="6">
        <f t="shared" si="6"/>
        <v>47.571822271112929</v>
      </c>
      <c r="T64" s="6">
        <f t="shared" si="2"/>
        <v>2140.7320022000818</v>
      </c>
    </row>
    <row r="65" spans="1:20" ht="15.75" x14ac:dyDescent="0.25">
      <c r="A65" s="6"/>
      <c r="B65" s="13"/>
      <c r="C65" s="6"/>
      <c r="D65" s="6"/>
      <c r="E65" s="6"/>
      <c r="F65" s="6"/>
      <c r="G65" s="6"/>
      <c r="H65" s="6"/>
      <c r="I65" s="6"/>
      <c r="J65" s="6"/>
      <c r="K65" s="6"/>
      <c r="L65" s="6">
        <v>7</v>
      </c>
      <c r="M65" s="13">
        <f t="shared" si="0"/>
        <v>617.41582561600467</v>
      </c>
      <c r="N65" s="6">
        <f t="shared" si="3"/>
        <v>0</v>
      </c>
      <c r="O65" s="6"/>
      <c r="P65" s="6">
        <f t="shared" si="4"/>
        <v>0.12186934340514748</v>
      </c>
      <c r="Q65" s="6">
        <f t="shared" si="5"/>
        <v>0.99254615164132198</v>
      </c>
      <c r="R65" s="6">
        <f t="shared" si="1"/>
        <v>41.027545240625393</v>
      </c>
      <c r="S65" s="6">
        <f t="shared" si="6"/>
        <v>40.721732139872969</v>
      </c>
      <c r="T65" s="6">
        <f t="shared" si="2"/>
        <v>1832.4779462942838</v>
      </c>
    </row>
    <row r="66" spans="1:20" ht="15.75" x14ac:dyDescent="0.25">
      <c r="A66" s="6"/>
      <c r="B66" s="13"/>
      <c r="C66" s="6"/>
      <c r="D66" s="6"/>
      <c r="E66" s="6"/>
      <c r="F66" s="6"/>
      <c r="G66" s="6"/>
      <c r="H66" s="6"/>
      <c r="I66" s="6"/>
      <c r="J66" s="6"/>
      <c r="K66" s="6"/>
      <c r="L66" s="6">
        <v>8</v>
      </c>
      <c r="M66" s="13">
        <f t="shared" si="0"/>
        <v>571.16396526252208</v>
      </c>
      <c r="N66" s="6">
        <f t="shared" si="3"/>
        <v>0</v>
      </c>
      <c r="O66" s="6"/>
      <c r="P66" s="6">
        <f t="shared" si="4"/>
        <v>0.13917310096006544</v>
      </c>
      <c r="Q66" s="6">
        <f t="shared" si="5"/>
        <v>0.99026806874157036</v>
      </c>
      <c r="R66" s="6">
        <f t="shared" si="1"/>
        <v>35.926482671638595</v>
      </c>
      <c r="S66" s="6">
        <f t="shared" si="6"/>
        <v>35.576848611921044</v>
      </c>
      <c r="T66" s="6">
        <f t="shared" si="2"/>
        <v>1600.958187536447</v>
      </c>
    </row>
    <row r="67" spans="1:20" ht="15.75" x14ac:dyDescent="0.25">
      <c r="A67" s="6"/>
      <c r="B67" s="13"/>
      <c r="C67" s="6"/>
      <c r="D67" s="6"/>
      <c r="E67" s="6"/>
      <c r="F67" s="6"/>
      <c r="G67" s="6"/>
      <c r="H67" s="6"/>
      <c r="I67" s="6"/>
      <c r="J67" s="6"/>
      <c r="K67" s="6"/>
      <c r="L67" s="6">
        <v>9</v>
      </c>
      <c r="M67" s="13">
        <f t="shared" si="0"/>
        <v>535.53279597991116</v>
      </c>
      <c r="N67" s="6">
        <f t="shared" si="3"/>
        <v>0</v>
      </c>
      <c r="O67" s="6"/>
      <c r="P67" s="6">
        <f t="shared" si="4"/>
        <v>0.15643446504023087</v>
      </c>
      <c r="Q67" s="6">
        <f t="shared" si="5"/>
        <v>0.98768834059513777</v>
      </c>
      <c r="R67" s="6">
        <f t="shared" si="1"/>
        <v>31.962266107498309</v>
      </c>
      <c r="S67" s="6">
        <f t="shared" si="6"/>
        <v>31.568757573375219</v>
      </c>
      <c r="T67" s="6">
        <f t="shared" si="2"/>
        <v>1420.5940908018847</v>
      </c>
    </row>
    <row r="68" spans="1:20" ht="15.75" x14ac:dyDescent="0.25">
      <c r="A68" s="6"/>
      <c r="B68" s="13"/>
      <c r="C68" s="6"/>
      <c r="D68" s="6"/>
      <c r="E68" s="6"/>
      <c r="F68" s="6"/>
      <c r="G68" s="6"/>
      <c r="H68" s="6"/>
      <c r="I68" s="6"/>
      <c r="J68" s="6"/>
      <c r="K68" s="6"/>
      <c r="L68" s="6">
        <v>10</v>
      </c>
      <c r="M68" s="13">
        <f t="shared" si="0"/>
        <v>507.33977700150314</v>
      </c>
      <c r="N68" s="6">
        <f t="shared" si="3"/>
        <v>0</v>
      </c>
      <c r="O68" s="6"/>
      <c r="P68" s="6">
        <f t="shared" si="4"/>
        <v>0.17364817766693033</v>
      </c>
      <c r="Q68" s="6">
        <f t="shared" si="5"/>
        <v>0.98480775301220802</v>
      </c>
      <c r="R68" s="6">
        <f t="shared" si="1"/>
        <v>28.79385241571817</v>
      </c>
      <c r="S68" s="6">
        <f t="shared" si="6"/>
        <v>28.356409098088548</v>
      </c>
      <c r="T68" s="6">
        <f t="shared" si="2"/>
        <v>1276.0384094139845</v>
      </c>
    </row>
    <row r="69" spans="1:20" ht="15.75" x14ac:dyDescent="0.25">
      <c r="A69" s="6"/>
      <c r="B69" s="13"/>
      <c r="C69" s="6"/>
      <c r="D69" s="6"/>
      <c r="E69" s="6"/>
      <c r="F69" s="6"/>
      <c r="G69" s="6"/>
      <c r="H69" s="6"/>
      <c r="I69" s="6"/>
      <c r="J69" s="6"/>
      <c r="K69" s="6"/>
      <c r="L69" s="6">
        <v>11</v>
      </c>
      <c r="M69" s="13">
        <f t="shared" si="0"/>
        <v>484.56008960918604</v>
      </c>
      <c r="N69" s="6">
        <f t="shared" si="3"/>
        <v>0</v>
      </c>
      <c r="O69" s="6"/>
      <c r="P69" s="6">
        <f t="shared" si="4"/>
        <v>0.1908089953765448</v>
      </c>
      <c r="Q69" s="6">
        <f t="shared" si="5"/>
        <v>0.98162718344766398</v>
      </c>
      <c r="R69" s="6">
        <f t="shared" si="1"/>
        <v>26.204215320839246</v>
      </c>
      <c r="S69" s="6">
        <f t="shared" si="6"/>
        <v>25.722770079851554</v>
      </c>
      <c r="T69" s="6">
        <f t="shared" si="2"/>
        <v>1157.5246535933197</v>
      </c>
    </row>
    <row r="70" spans="1:20" ht="15.75" x14ac:dyDescent="0.25">
      <c r="A70" s="6"/>
      <c r="B70" s="13"/>
      <c r="C70" s="6"/>
      <c r="D70" s="6"/>
      <c r="E70" s="6"/>
      <c r="F70" s="6"/>
      <c r="G70" s="6"/>
      <c r="H70" s="6"/>
      <c r="I70" s="6"/>
      <c r="J70" s="6"/>
      <c r="K70" s="6"/>
      <c r="L70" s="6">
        <v>12</v>
      </c>
      <c r="M70" s="13">
        <f t="shared" si="0"/>
        <v>465.84426652690911</v>
      </c>
      <c r="N70" s="6">
        <f t="shared" si="3"/>
        <v>0</v>
      </c>
      <c r="O70" s="6"/>
      <c r="P70" s="6">
        <f t="shared" si="4"/>
        <v>0.20791169081775931</v>
      </c>
      <c r="Q70" s="6">
        <f t="shared" si="5"/>
        <v>0.97814760073380569</v>
      </c>
      <c r="R70" s="6">
        <f t="shared" si="1"/>
        <v>24.048671723720656</v>
      </c>
      <c r="S70" s="6">
        <f t="shared" si="6"/>
        <v>23.523150547392273</v>
      </c>
      <c r="T70" s="6">
        <f t="shared" si="2"/>
        <v>1058.5417746326523</v>
      </c>
    </row>
    <row r="71" spans="1:20" ht="15.75" x14ac:dyDescent="0.25">
      <c r="A71" s="6"/>
      <c r="B71" s="13"/>
      <c r="C71" s="6"/>
      <c r="D71" s="6"/>
      <c r="E71" s="6"/>
      <c r="F71" s="6"/>
      <c r="G71" s="6"/>
      <c r="H71" s="6"/>
      <c r="I71" s="6"/>
      <c r="J71" s="6"/>
      <c r="K71" s="6"/>
      <c r="L71" s="6">
        <v>13</v>
      </c>
      <c r="M71" s="13">
        <f t="shared" si="0"/>
        <v>450.25845554476922</v>
      </c>
      <c r="N71" s="6">
        <f t="shared" si="3"/>
        <v>0</v>
      </c>
      <c r="O71" s="6"/>
      <c r="P71" s="6">
        <f t="shared" si="4"/>
        <v>0.224951054343865</v>
      </c>
      <c r="Q71" s="6">
        <f t="shared" si="5"/>
        <v>0.97437006478523525</v>
      </c>
      <c r="R71" s="6">
        <f t="shared" si="1"/>
        <v>22.227057412929003</v>
      </c>
      <c r="S71" s="6">
        <f t="shared" si="6"/>
        <v>21.657379371420777</v>
      </c>
      <c r="T71" s="6">
        <f t="shared" si="2"/>
        <v>974.58207171393497</v>
      </c>
    </row>
    <row r="72" spans="1:20" ht="15.75" x14ac:dyDescent="0.25">
      <c r="A72" s="6"/>
      <c r="B72" s="13"/>
      <c r="C72" s="6"/>
      <c r="D72" s="6"/>
      <c r="E72" s="6"/>
      <c r="F72" s="6"/>
      <c r="G72" s="6"/>
      <c r="H72" s="6"/>
      <c r="I72" s="6"/>
      <c r="L72" s="6">
        <v>14</v>
      </c>
      <c r="M72" s="13">
        <f t="shared" si="0"/>
        <v>437.13600035710363</v>
      </c>
      <c r="N72" s="6">
        <f t="shared" si="3"/>
        <v>0</v>
      </c>
      <c r="O72" s="6"/>
      <c r="P72" s="6">
        <f t="shared" si="4"/>
        <v>0.24192189559966773</v>
      </c>
      <c r="Q72" s="6">
        <f t="shared" si="5"/>
        <v>0.97029572627599647</v>
      </c>
      <c r="R72" s="6">
        <f t="shared" si="1"/>
        <v>20.667827472193746</v>
      </c>
      <c r="S72" s="6">
        <f t="shared" si="6"/>
        <v>20.053904667679223</v>
      </c>
      <c r="T72" s="6">
        <f t="shared" si="2"/>
        <v>902.42571004556498</v>
      </c>
    </row>
    <row r="73" spans="1:20" ht="15.75" x14ac:dyDescent="0.25">
      <c r="A73" s="6"/>
      <c r="B73" s="13"/>
      <c r="C73" s="6"/>
      <c r="D73" s="6"/>
      <c r="E73" s="6"/>
      <c r="F73" s="6"/>
      <c r="G73" s="6"/>
      <c r="H73" s="6"/>
      <c r="I73" s="6"/>
      <c r="L73" s="6">
        <v>15</v>
      </c>
      <c r="M73" s="13">
        <f t="shared" si="0"/>
        <v>425.98839068638961</v>
      </c>
      <c r="N73" s="6">
        <f t="shared" si="3"/>
        <v>0</v>
      </c>
      <c r="O73" s="6"/>
      <c r="P73" s="6">
        <f t="shared" si="4"/>
        <v>0.25881904510252074</v>
      </c>
      <c r="Q73" s="6">
        <f t="shared" si="5"/>
        <v>0.96592582628906831</v>
      </c>
      <c r="R73" s="6">
        <f t="shared" si="1"/>
        <v>19.318516525781366</v>
      </c>
      <c r="S73" s="6">
        <f t="shared" si="6"/>
        <v>18.660254037844386</v>
      </c>
      <c r="T73" s="6">
        <f t="shared" si="2"/>
        <v>839.71143170299729</v>
      </c>
    </row>
    <row r="74" spans="1:20" ht="15.75" x14ac:dyDescent="0.25">
      <c r="A74" s="6"/>
      <c r="B74" s="13"/>
      <c r="C74" s="6"/>
      <c r="D74" s="6"/>
      <c r="E74" s="6"/>
      <c r="F74" s="6"/>
      <c r="G74" s="6"/>
      <c r="H74" s="6"/>
      <c r="I74" s="6"/>
      <c r="L74" s="6">
        <v>16</v>
      </c>
      <c r="M74" s="13">
        <f t="shared" si="0"/>
        <v>416.44960774215519</v>
      </c>
      <c r="N74" s="6">
        <f t="shared" si="3"/>
        <v>0</v>
      </c>
      <c r="O74" s="6"/>
      <c r="P74" s="6">
        <f t="shared" si="4"/>
        <v>0.27563735581699916</v>
      </c>
      <c r="Q74" s="6">
        <f t="shared" si="5"/>
        <v>0.96126169593831889</v>
      </c>
      <c r="R74" s="6">
        <f t="shared" si="1"/>
        <v>18.139776392716502</v>
      </c>
      <c r="S74" s="6">
        <f t="shared" si="6"/>
        <v>17.437072219204545</v>
      </c>
      <c r="T74" s="6">
        <f t="shared" si="2"/>
        <v>784.66824986420443</v>
      </c>
    </row>
    <row r="75" spans="1:20" ht="15.75" x14ac:dyDescent="0.25">
      <c r="A75" s="6"/>
      <c r="B75" s="13"/>
      <c r="C75" s="6"/>
      <c r="D75" s="6"/>
      <c r="E75" s="6"/>
      <c r="F75" s="6"/>
      <c r="G75" s="6"/>
      <c r="H75" s="6"/>
      <c r="I75" s="6"/>
      <c r="L75" s="6">
        <v>17</v>
      </c>
      <c r="M75" s="13">
        <f t="shared" si="0"/>
        <v>408.24011411361334</v>
      </c>
      <c r="N75" s="6">
        <f t="shared" si="3"/>
        <v>0</v>
      </c>
      <c r="O75" s="6"/>
      <c r="P75" s="6">
        <f t="shared" si="4"/>
        <v>0.29237170472273677</v>
      </c>
      <c r="Q75" s="6">
        <f t="shared" si="5"/>
        <v>0.95630475596303544</v>
      </c>
      <c r="R75" s="6">
        <f t="shared" si="1"/>
        <v>17.101518099166341</v>
      </c>
      <c r="S75" s="6">
        <f t="shared" si="6"/>
        <v>16.354263092420702</v>
      </c>
      <c r="T75" s="6">
        <f t="shared" si="2"/>
        <v>735.94183915893154</v>
      </c>
    </row>
    <row r="76" spans="1:20" ht="15.75" x14ac:dyDescent="0.25">
      <c r="A76" s="6"/>
      <c r="B76" s="13"/>
      <c r="C76" s="6"/>
      <c r="D76" s="6"/>
      <c r="E76" s="6"/>
      <c r="F76" s="6"/>
      <c r="G76" s="6"/>
      <c r="H76" s="6"/>
      <c r="I76" s="6"/>
      <c r="L76" s="6">
        <v>18</v>
      </c>
      <c r="M76" s="13">
        <f t="shared" si="0"/>
        <v>401.14284872094555</v>
      </c>
      <c r="N76" s="6">
        <f t="shared" si="3"/>
        <v>0</v>
      </c>
      <c r="O76" s="6"/>
      <c r="P76" s="6">
        <f t="shared" si="4"/>
        <v>0.3090169943749474</v>
      </c>
      <c r="Q76" s="6">
        <f t="shared" si="5"/>
        <v>0.95105651629515353</v>
      </c>
      <c r="R76" s="6">
        <f t="shared" si="1"/>
        <v>16.180339887498949</v>
      </c>
      <c r="S76" s="6">
        <f t="shared" si="6"/>
        <v>15.388417685876266</v>
      </c>
      <c r="T76" s="6">
        <f t="shared" si="2"/>
        <v>692.47879586443196</v>
      </c>
    </row>
    <row r="77" spans="1:20" ht="15.75" x14ac:dyDescent="0.25">
      <c r="A77" s="6"/>
      <c r="B77" s="13"/>
      <c r="C77" s="6"/>
      <c r="D77" s="6"/>
      <c r="E77" s="6"/>
      <c r="F77" s="6"/>
      <c r="G77" s="6"/>
      <c r="H77" s="6"/>
      <c r="I77" s="6"/>
      <c r="L77" s="6">
        <v>19</v>
      </c>
      <c r="M77" s="13">
        <f t="shared" si="0"/>
        <v>394.98680404448561</v>
      </c>
      <c r="N77" s="6">
        <f t="shared" si="3"/>
        <v>0</v>
      </c>
      <c r="O77" s="6"/>
      <c r="P77" s="6">
        <f t="shared" si="4"/>
        <v>0.32556815445715664</v>
      </c>
      <c r="Q77" s="6">
        <f t="shared" si="5"/>
        <v>0.94551857559931685</v>
      </c>
      <c r="R77" s="6">
        <f t="shared" si="1"/>
        <v>15.357767433786213</v>
      </c>
      <c r="S77" s="6">
        <f t="shared" si="6"/>
        <v>14.521054388379115</v>
      </c>
      <c r="T77" s="6">
        <f t="shared" si="2"/>
        <v>653.44744747706022</v>
      </c>
    </row>
    <row r="78" spans="1:20" ht="15.75" x14ac:dyDescent="0.25">
      <c r="A78" s="6"/>
      <c r="B78" s="13"/>
      <c r="C78" s="6"/>
      <c r="D78" s="6"/>
      <c r="E78" s="6"/>
      <c r="F78" s="6"/>
      <c r="G78" s="6"/>
      <c r="H78" s="6"/>
      <c r="I78" s="6"/>
      <c r="L78" s="6">
        <v>20</v>
      </c>
      <c r="M78" s="13">
        <f t="shared" si="0"/>
        <v>389.63553197966468</v>
      </c>
      <c r="N78" s="6">
        <f t="shared" si="3"/>
        <v>0</v>
      </c>
      <c r="O78" s="6"/>
      <c r="P78" s="6">
        <f t="shared" si="4"/>
        <v>0.34202014332566871</v>
      </c>
      <c r="Q78" s="6">
        <f t="shared" si="5"/>
        <v>0.93969262078590843</v>
      </c>
      <c r="R78" s="6">
        <f t="shared" si="1"/>
        <v>14.619022000815438</v>
      </c>
      <c r="S78" s="6">
        <f t="shared" si="6"/>
        <v>13.737387097273114</v>
      </c>
      <c r="T78" s="6">
        <f t="shared" si="2"/>
        <v>618.1824193772901</v>
      </c>
    </row>
    <row r="79" spans="1:20" ht="15.75" x14ac:dyDescent="0.25">
      <c r="A79" s="6"/>
      <c r="B79" s="13"/>
      <c r="C79" s="6"/>
      <c r="D79" s="6"/>
      <c r="E79" s="6"/>
      <c r="F79" s="6"/>
      <c r="G79" s="6"/>
      <c r="H79" s="6"/>
      <c r="I79" s="6"/>
      <c r="L79" s="6">
        <v>21</v>
      </c>
      <c r="M79" s="13">
        <f t="shared" si="0"/>
        <v>384.97893559812479</v>
      </c>
      <c r="N79" s="6">
        <f t="shared" si="3"/>
        <v>0</v>
      </c>
      <c r="O79" s="6"/>
      <c r="P79" s="6">
        <f t="shared" si="4"/>
        <v>0.35836794954530027</v>
      </c>
      <c r="Q79" s="6">
        <f t="shared" si="5"/>
        <v>0.93358042649720174</v>
      </c>
      <c r="R79" s="6">
        <f t="shared" si="1"/>
        <v>13.95214054812668</v>
      </c>
      <c r="S79" s="6">
        <f t="shared" si="6"/>
        <v>13.025445323469008</v>
      </c>
      <c r="T79" s="6">
        <f t="shared" si="2"/>
        <v>586.1450395561053</v>
      </c>
    </row>
    <row r="80" spans="1:20" ht="15.75" x14ac:dyDescent="0.25">
      <c r="A80" s="6"/>
      <c r="B80" s="13"/>
      <c r="C80" s="6"/>
      <c r="D80" s="6"/>
      <c r="E80" s="6"/>
      <c r="F80" s="6"/>
      <c r="G80" s="6"/>
      <c r="H80" s="6"/>
      <c r="I80" s="6"/>
      <c r="L80" s="6">
        <v>22</v>
      </c>
      <c r="M80" s="13">
        <f t="shared" si="0"/>
        <v>380.9273014667213</v>
      </c>
      <c r="N80" s="6">
        <f t="shared" si="3"/>
        <v>0</v>
      </c>
      <c r="O80" s="6"/>
      <c r="P80" s="6">
        <f t="shared" si="4"/>
        <v>0.37460659341591201</v>
      </c>
      <c r="Q80" s="6">
        <f t="shared" si="5"/>
        <v>0.92718385456678742</v>
      </c>
      <c r="R80" s="6">
        <f t="shared" si="1"/>
        <v>13.347335812770073</v>
      </c>
      <c r="S80" s="6">
        <f t="shared" si="6"/>
        <v>12.375434267081481</v>
      </c>
      <c r="T80" s="6">
        <f t="shared" si="2"/>
        <v>556.89454201866658</v>
      </c>
    </row>
    <row r="81" spans="1:20" ht="15.75" x14ac:dyDescent="0.25">
      <c r="A81" s="6"/>
      <c r="B81" s="13"/>
      <c r="C81" s="6"/>
      <c r="D81" s="6"/>
      <c r="E81" s="6"/>
      <c r="F81" s="6"/>
      <c r="G81" s="6"/>
      <c r="H81" s="6"/>
      <c r="I81" s="6"/>
      <c r="L81" s="6">
        <v>23</v>
      </c>
      <c r="M81" s="13">
        <f t="shared" si="0"/>
        <v>377.40689079578414</v>
      </c>
      <c r="N81" s="6">
        <f t="shared" si="3"/>
        <v>0</v>
      </c>
      <c r="O81" s="6"/>
      <c r="P81" s="6">
        <f t="shared" si="4"/>
        <v>0.39073112848927372</v>
      </c>
      <c r="Q81" s="6">
        <f t="shared" si="5"/>
        <v>0.92050485345244037</v>
      </c>
      <c r="R81" s="6">
        <f t="shared" si="1"/>
        <v>12.796523326237262</v>
      </c>
      <c r="S81" s="6">
        <f t="shared" si="6"/>
        <v>11.779261829118765</v>
      </c>
      <c r="T81" s="6">
        <f t="shared" si="2"/>
        <v>530.06678231034448</v>
      </c>
    </row>
    <row r="82" spans="1:20" ht="15.75" x14ac:dyDescent="0.25">
      <c r="A82" s="6"/>
      <c r="B82" s="13"/>
      <c r="C82" s="6"/>
      <c r="D82" s="6"/>
      <c r="E82" s="6"/>
      <c r="F82" s="6"/>
      <c r="G82" s="6"/>
      <c r="H82" s="6"/>
      <c r="I82" s="6"/>
      <c r="L82" s="6">
        <v>24</v>
      </c>
      <c r="M82" s="13">
        <f t="shared" si="0"/>
        <v>374.35663495283291</v>
      </c>
      <c r="N82" s="6">
        <f t="shared" si="3"/>
        <v>0</v>
      </c>
      <c r="O82" s="6"/>
      <c r="P82" s="6">
        <f t="shared" si="4"/>
        <v>0.40673664307580015</v>
      </c>
      <c r="Q82" s="6">
        <f t="shared" si="5"/>
        <v>0.91354545764260087</v>
      </c>
      <c r="R82" s="6">
        <f t="shared" si="1"/>
        <v>12.292966677871192</v>
      </c>
      <c r="S82" s="6">
        <f t="shared" si="6"/>
        <v>11.230183869521081</v>
      </c>
      <c r="T82" s="6">
        <f t="shared" si="2"/>
        <v>505.35827412844867</v>
      </c>
    </row>
    <row r="83" spans="1:20" ht="15.75" x14ac:dyDescent="0.25">
      <c r="A83" s="6"/>
      <c r="B83" s="13"/>
      <c r="C83" s="6"/>
      <c r="D83" s="6"/>
      <c r="E83" s="6"/>
      <c r="F83" s="6"/>
      <c r="G83" s="6"/>
      <c r="H83" s="6"/>
      <c r="I83" s="6"/>
      <c r="L83" s="6">
        <v>25</v>
      </c>
      <c r="M83" s="13">
        <f t="shared" si="0"/>
        <v>371.72562633028355</v>
      </c>
      <c r="N83" s="6">
        <f t="shared" si="3"/>
        <v>0</v>
      </c>
      <c r="O83" s="6"/>
      <c r="P83" s="6">
        <f t="shared" si="4"/>
        <v>0.42261826174069944</v>
      </c>
      <c r="Q83" s="6">
        <f t="shared" si="5"/>
        <v>0.90630778703664994</v>
      </c>
      <c r="R83" s="6">
        <f t="shared" si="1"/>
        <v>11.831007915762493</v>
      </c>
      <c r="S83" s="6">
        <f t="shared" si="6"/>
        <v>10.722534602547793</v>
      </c>
      <c r="T83" s="6">
        <f t="shared" si="2"/>
        <v>482.51405711465071</v>
      </c>
    </row>
    <row r="84" spans="1:20" ht="15.75" x14ac:dyDescent="0.25">
      <c r="A84" s="6"/>
      <c r="B84" s="13"/>
      <c r="C84" s="6"/>
      <c r="D84" s="6"/>
      <c r="E84" s="6"/>
      <c r="F84" s="6"/>
      <c r="G84" s="6"/>
      <c r="H84" s="6"/>
      <c r="I84" s="6"/>
      <c r="L84" s="6">
        <v>26</v>
      </c>
      <c r="M84" s="13">
        <f t="shared" si="0"/>
        <v>369.47119066229976</v>
      </c>
      <c r="N84" s="6">
        <f t="shared" si="3"/>
        <v>0</v>
      </c>
      <c r="O84" s="6"/>
      <c r="P84" s="6">
        <f t="shared" si="4"/>
        <v>0.4383711467890774</v>
      </c>
      <c r="Q84" s="6">
        <f t="shared" si="5"/>
        <v>0.89879404629916704</v>
      </c>
      <c r="R84" s="6">
        <f t="shared" si="1"/>
        <v>11.405860163524297</v>
      </c>
      <c r="S84" s="6">
        <f t="shared" si="6"/>
        <v>10.251519207896482</v>
      </c>
      <c r="T84" s="6">
        <f t="shared" si="2"/>
        <v>461.31836435534166</v>
      </c>
    </row>
    <row r="85" spans="1:20" ht="15.75" x14ac:dyDescent="0.25">
      <c r="A85" s="6"/>
      <c r="B85" s="13"/>
      <c r="C85" s="6"/>
      <c r="D85" s="6"/>
      <c r="E85" s="6"/>
      <c r="F85" s="6"/>
      <c r="G85" s="6"/>
      <c r="H85" s="6"/>
      <c r="I85" s="6"/>
      <c r="L85" s="6">
        <v>27</v>
      </c>
      <c r="M85" s="13">
        <f t="shared" si="0"/>
        <v>367.55739029389582</v>
      </c>
      <c r="N85" s="6">
        <f t="shared" si="3"/>
        <v>0</v>
      </c>
      <c r="O85" s="6"/>
      <c r="P85" s="6">
        <f t="shared" si="4"/>
        <v>0.45399049973954675</v>
      </c>
      <c r="Q85" s="6">
        <f t="shared" si="5"/>
        <v>0.8910065241883679</v>
      </c>
      <c r="R85" s="6">
        <f t="shared" si="1"/>
        <v>11.013446322926335</v>
      </c>
      <c r="S85" s="6">
        <f t="shared" si="6"/>
        <v>9.8130525275257554</v>
      </c>
      <c r="T85" s="6">
        <f t="shared" si="2"/>
        <v>441.58736373865901</v>
      </c>
    </row>
    <row r="86" spans="1:20" ht="15.75" x14ac:dyDescent="0.25">
      <c r="A86" s="6"/>
      <c r="B86" s="13"/>
      <c r="C86" s="6"/>
      <c r="D86" s="6"/>
      <c r="E86" s="6"/>
      <c r="F86" s="6"/>
      <c r="G86" s="6"/>
      <c r="H86" s="6"/>
      <c r="I86" s="6"/>
      <c r="L86" s="6">
        <v>28</v>
      </c>
      <c r="M86" s="13">
        <f t="shared" si="0"/>
        <v>365.95385093618791</v>
      </c>
      <c r="N86" s="6">
        <f t="shared" si="3"/>
        <v>0</v>
      </c>
      <c r="O86" s="6"/>
      <c r="P86" s="6">
        <f t="shared" si="4"/>
        <v>0.46947156278589081</v>
      </c>
      <c r="Q86" s="6">
        <f t="shared" si="5"/>
        <v>0.88294759285892699</v>
      </c>
      <c r="R86" s="6">
        <f t="shared" si="1"/>
        <v>10.650272340947563</v>
      </c>
      <c r="S86" s="6">
        <f t="shared" si="6"/>
        <v>9.4036323267316604</v>
      </c>
      <c r="T86" s="6">
        <f t="shared" si="2"/>
        <v>423.1634547029247</v>
      </c>
    </row>
    <row r="87" spans="1:20" ht="15.75" x14ac:dyDescent="0.25">
      <c r="A87" s="6"/>
      <c r="B87" s="13"/>
      <c r="C87" s="6"/>
      <c r="D87" s="6"/>
      <c r="E87" s="6"/>
      <c r="F87" s="6"/>
      <c r="G87" s="6"/>
      <c r="H87" s="6"/>
      <c r="I87" s="6"/>
      <c r="L87" s="6">
        <v>29</v>
      </c>
      <c r="M87" s="13">
        <f t="shared" si="0"/>
        <v>364.63483412257062</v>
      </c>
      <c r="N87" s="6">
        <f t="shared" si="3"/>
        <v>0</v>
      </c>
      <c r="O87" s="6"/>
      <c r="P87" s="6">
        <f t="shared" si="4"/>
        <v>0.48480962024633706</v>
      </c>
      <c r="Q87" s="6">
        <f t="shared" si="5"/>
        <v>0.87461970713939574</v>
      </c>
      <c r="R87" s="6">
        <f t="shared" si="1"/>
        <v>10.313326698136571</v>
      </c>
      <c r="S87" s="6">
        <f t="shared" si="6"/>
        <v>9.0202387763571181</v>
      </c>
      <c r="T87" s="6">
        <f t="shared" si="2"/>
        <v>405.91074493607033</v>
      </c>
    </row>
    <row r="88" spans="1:20" ht="15.75" x14ac:dyDescent="0.25">
      <c r="A88" s="6"/>
      <c r="B88" s="13"/>
      <c r="C88" s="6"/>
      <c r="D88" s="6"/>
      <c r="E88" s="6"/>
      <c r="F88" s="6"/>
      <c r="G88" s="6"/>
      <c r="H88" s="6"/>
      <c r="I88" s="6"/>
      <c r="L88" s="6">
        <v>30</v>
      </c>
      <c r="M88" s="13">
        <f t="shared" si="0"/>
        <v>363.57849836223994</v>
      </c>
      <c r="N88" s="6">
        <f t="shared" si="3"/>
        <v>0</v>
      </c>
      <c r="O88" s="6"/>
      <c r="P88" s="6">
        <f t="shared" si="4"/>
        <v>0.49999999999999994</v>
      </c>
      <c r="Q88" s="6">
        <f t="shared" si="5"/>
        <v>0.86602540378443871</v>
      </c>
      <c r="R88" s="6">
        <f t="shared" si="1"/>
        <v>10.000000000000002</v>
      </c>
      <c r="S88" s="6">
        <f t="shared" si="6"/>
        <v>8.6602540378443891</v>
      </c>
      <c r="T88" s="6">
        <f t="shared" si="2"/>
        <v>389.71143170299752</v>
      </c>
    </row>
    <row r="89" spans="1:20" ht="15.75" x14ac:dyDescent="0.25">
      <c r="A89" s="6"/>
      <c r="B89" s="13"/>
      <c r="C89" s="6"/>
      <c r="D89" s="6"/>
      <c r="E89" s="6"/>
      <c r="F89" s="6"/>
      <c r="G89" s="6"/>
      <c r="H89" s="6"/>
      <c r="I89" s="6"/>
      <c r="L89" s="6">
        <v>31</v>
      </c>
      <c r="M89" s="13">
        <f t="shared" si="0"/>
        <v>362.76630674146645</v>
      </c>
      <c r="N89" s="6">
        <f t="shared" si="3"/>
        <v>0</v>
      </c>
      <c r="O89" s="6"/>
      <c r="P89" s="6">
        <f t="shared" si="4"/>
        <v>0.51503807491005416</v>
      </c>
      <c r="Q89" s="6">
        <f t="shared" si="5"/>
        <v>0.85716730070211233</v>
      </c>
      <c r="R89" s="6">
        <f t="shared" si="1"/>
        <v>9.7080201320517823</v>
      </c>
      <c r="S89" s="6">
        <f t="shared" si="6"/>
        <v>8.3213974117525904</v>
      </c>
      <c r="T89" s="6">
        <f t="shared" si="2"/>
        <v>374.4628835288666</v>
      </c>
    </row>
    <row r="90" spans="1:20" ht="15.75" x14ac:dyDescent="0.25">
      <c r="A90" s="6"/>
      <c r="B90" s="13"/>
      <c r="C90" s="6"/>
      <c r="D90" s="6"/>
      <c r="E90" s="6"/>
      <c r="F90" s="6"/>
      <c r="G90" s="6"/>
      <c r="H90" s="6"/>
      <c r="I90" s="6"/>
      <c r="L90" s="6">
        <v>32</v>
      </c>
      <c r="M90" s="13">
        <f t="shared" si="0"/>
        <v>362.18254933392382</v>
      </c>
      <c r="N90" s="6">
        <f t="shared" si="3"/>
        <v>0</v>
      </c>
      <c r="O90" s="6"/>
      <c r="P90" s="6">
        <f t="shared" si="4"/>
        <v>0.5299192642332049</v>
      </c>
      <c r="Q90" s="6">
        <f t="shared" si="5"/>
        <v>0.84804809615642596</v>
      </c>
      <c r="R90" s="6">
        <f t="shared" si="1"/>
        <v>9.4353995739992929</v>
      </c>
      <c r="S90" s="6">
        <f t="shared" si="6"/>
        <v>8.001672645205252</v>
      </c>
      <c r="T90" s="6">
        <f t="shared" si="2"/>
        <v>360.07526903423638</v>
      </c>
    </row>
    <row r="91" spans="1:20" ht="15.75" x14ac:dyDescent="0.25">
      <c r="A91" s="6"/>
      <c r="B91" s="13"/>
      <c r="C91" s="6"/>
      <c r="D91" s="6"/>
      <c r="E91" s="6"/>
      <c r="F91" s="6"/>
      <c r="G91" s="6"/>
      <c r="H91" s="6"/>
      <c r="I91" s="6"/>
      <c r="L91" s="6">
        <v>33</v>
      </c>
      <c r="M91" s="13">
        <f t="shared" ref="M91:M122" si="7" xml:space="preserve">  (-$F$9*T91*Q91+T91*(1+$F$10)*P91+$F$6*S91*P91+$F$13*R91)/Q91</f>
        <v>361.81395650579668</v>
      </c>
      <c r="N91" s="6">
        <f t="shared" si="3"/>
        <v>0</v>
      </c>
      <c r="O91" s="6"/>
      <c r="P91" s="6">
        <f t="shared" si="4"/>
        <v>0.54463903501502708</v>
      </c>
      <c r="Q91" s="6">
        <f t="shared" si="5"/>
        <v>0.83867056794542405</v>
      </c>
      <c r="R91" s="6">
        <f t="shared" ref="R91:R122" si="8">$F$5/P91</f>
        <v>9.1803922938833153</v>
      </c>
      <c r="S91" s="6">
        <f t="shared" si="6"/>
        <v>7.6993248190729142</v>
      </c>
      <c r="T91" s="6">
        <f t="shared" ref="T91:T122" si="9">0.5*S91*$F$5*$F$14</f>
        <v>346.46961685828114</v>
      </c>
    </row>
    <row r="92" spans="1:20" ht="15.75" x14ac:dyDescent="0.25">
      <c r="A92" s="6"/>
      <c r="B92" s="13"/>
      <c r="C92" s="6"/>
      <c r="D92" s="6"/>
      <c r="E92" s="6"/>
      <c r="F92" s="6"/>
      <c r="G92" s="6"/>
      <c r="H92" s="6"/>
      <c r="I92" s="6"/>
      <c r="L92" s="6">
        <v>34</v>
      </c>
      <c r="M92" s="13">
        <f t="shared" si="7"/>
        <v>361.64938488957478</v>
      </c>
      <c r="N92" s="6">
        <f t="shared" si="3"/>
        <v>34</v>
      </c>
      <c r="O92" s="6"/>
      <c r="P92" s="6">
        <f t="shared" si="4"/>
        <v>0.5591929034707469</v>
      </c>
      <c r="Q92" s="6">
        <f t="shared" si="5"/>
        <v>0.82903757255504162</v>
      </c>
      <c r="R92" s="6">
        <f t="shared" si="8"/>
        <v>8.9414582498570017</v>
      </c>
      <c r="S92" s="6">
        <f t="shared" si="6"/>
        <v>7.4128048425636992</v>
      </c>
      <c r="T92" s="6">
        <f t="shared" si="9"/>
        <v>333.57621791536644</v>
      </c>
    </row>
    <row r="93" spans="1:20" ht="15.75" x14ac:dyDescent="0.25">
      <c r="A93" s="6"/>
      <c r="B93" s="13"/>
      <c r="C93" s="6"/>
      <c r="D93" s="6"/>
      <c r="E93" s="6"/>
      <c r="F93" s="6"/>
      <c r="G93" s="6"/>
      <c r="H93" s="6"/>
      <c r="I93" s="6"/>
      <c r="L93" s="6">
        <v>35</v>
      </c>
      <c r="M93" s="13">
        <f t="shared" si="7"/>
        <v>361.67956203565916</v>
      </c>
      <c r="N93" s="6">
        <f t="shared" si="3"/>
        <v>0</v>
      </c>
      <c r="O93" s="6"/>
      <c r="P93" s="6">
        <f t="shared" si="4"/>
        <v>0.57357643635104605</v>
      </c>
      <c r="Q93" s="6">
        <f t="shared" si="5"/>
        <v>0.8191520442889918</v>
      </c>
      <c r="R93" s="6">
        <f t="shared" si="8"/>
        <v>8.7172339781054902</v>
      </c>
      <c r="S93" s="6">
        <f t="shared" si="6"/>
        <v>7.1407400337105731</v>
      </c>
      <c r="T93" s="6">
        <f t="shared" si="9"/>
        <v>321.33330151697578</v>
      </c>
    </row>
    <row r="94" spans="1:20" ht="15.75" x14ac:dyDescent="0.25">
      <c r="A94" s="6"/>
      <c r="B94" s="13"/>
      <c r="C94" s="6"/>
      <c r="D94" s="6"/>
      <c r="E94" s="6"/>
      <c r="F94" s="6"/>
      <c r="G94" s="6"/>
      <c r="H94" s="6"/>
      <c r="I94" s="6"/>
      <c r="L94" s="6">
        <v>36</v>
      </c>
      <c r="M94" s="13">
        <f t="shared" si="7"/>
        <v>361.89687893852812</v>
      </c>
      <c r="N94" s="6">
        <f t="shared" si="3"/>
        <v>0</v>
      </c>
      <c r="O94" s="6"/>
      <c r="P94" s="6">
        <f t="shared" si="4"/>
        <v>0.58778525229247314</v>
      </c>
      <c r="Q94" s="6">
        <f t="shared" si="5"/>
        <v>0.80901699437494745</v>
      </c>
      <c r="R94" s="6">
        <f t="shared" si="8"/>
        <v>8.5065080835203997</v>
      </c>
      <c r="S94" s="6">
        <f t="shared" si="6"/>
        <v>6.8819096023558686</v>
      </c>
      <c r="T94" s="6">
        <f t="shared" si="9"/>
        <v>309.68593210601409</v>
      </c>
    </row>
    <row r="95" spans="1:20" ht="15.75" x14ac:dyDescent="0.25">
      <c r="A95" s="6"/>
      <c r="B95" s="13"/>
      <c r="C95" s="6"/>
      <c r="D95" s="6"/>
      <c r="E95" s="6"/>
      <c r="F95" s="6"/>
      <c r="G95" s="6"/>
      <c r="H95" s="6"/>
      <c r="I95" s="6"/>
      <c r="L95" s="6">
        <v>37</v>
      </c>
      <c r="M95" s="13">
        <f t="shared" si="7"/>
        <v>362.29522205941203</v>
      </c>
      <c r="N95" s="6">
        <f t="shared" si="3"/>
        <v>0</v>
      </c>
      <c r="O95" s="6"/>
      <c r="P95" s="6">
        <f t="shared" si="4"/>
        <v>0.60181502315204827</v>
      </c>
      <c r="Q95" s="6">
        <f t="shared" si="5"/>
        <v>0.79863551004729283</v>
      </c>
      <c r="R95" s="6">
        <f t="shared" si="8"/>
        <v>8.3082007056124159</v>
      </c>
      <c r="S95" s="6">
        <f t="shared" si="6"/>
        <v>6.63522410810205</v>
      </c>
      <c r="T95" s="6">
        <f t="shared" si="9"/>
        <v>298.5850848645922</v>
      </c>
    </row>
    <row r="96" spans="1:20" ht="15.75" x14ac:dyDescent="0.25">
      <c r="A96" s="6"/>
      <c r="B96" s="13"/>
      <c r="C96" s="6"/>
      <c r="D96" s="6"/>
      <c r="E96" s="6"/>
      <c r="F96" s="6"/>
      <c r="G96" s="6"/>
      <c r="H96" s="6"/>
      <c r="I96" s="6"/>
      <c r="L96" s="6">
        <v>38</v>
      </c>
      <c r="M96" s="13">
        <f t="shared" si="7"/>
        <v>362.86983833328372</v>
      </c>
      <c r="N96" s="6">
        <f t="shared" si="3"/>
        <v>0</v>
      </c>
      <c r="O96" s="6"/>
      <c r="P96" s="6">
        <f t="shared" si="4"/>
        <v>0.61566147532565818</v>
      </c>
      <c r="Q96" s="6">
        <f t="shared" si="5"/>
        <v>0.78801075360672201</v>
      </c>
      <c r="R96" s="6">
        <f t="shared" si="8"/>
        <v>8.1213462274137207</v>
      </c>
      <c r="S96" s="6">
        <f t="shared" si="6"/>
        <v>6.3997081609653952</v>
      </c>
      <c r="T96" s="6">
        <f t="shared" si="9"/>
        <v>287.98686724344282</v>
      </c>
    </row>
    <row r="97" spans="1:20" ht="15.75" x14ac:dyDescent="0.25">
      <c r="A97" s="6"/>
      <c r="B97" s="13"/>
      <c r="C97" s="6"/>
      <c r="D97" s="6"/>
      <c r="E97" s="6"/>
      <c r="F97" s="6"/>
      <c r="G97" s="6"/>
      <c r="H97" s="6"/>
      <c r="I97" s="6"/>
      <c r="L97" s="6">
        <v>39</v>
      </c>
      <c r="M97" s="13">
        <f t="shared" si="7"/>
        <v>363.61722810077424</v>
      </c>
      <c r="N97" s="6">
        <f t="shared" si="3"/>
        <v>0</v>
      </c>
      <c r="O97" s="6"/>
      <c r="P97" s="6">
        <f t="shared" si="4"/>
        <v>0.62932039104983739</v>
      </c>
      <c r="Q97" s="6">
        <f t="shared" si="5"/>
        <v>0.7771459614569709</v>
      </c>
      <c r="R97" s="6">
        <f t="shared" si="8"/>
        <v>7.9450786453287483</v>
      </c>
      <c r="S97" s="6">
        <f t="shared" si="6"/>
        <v>6.1744857826752577</v>
      </c>
      <c r="T97" s="6">
        <f t="shared" si="9"/>
        <v>277.85186022038658</v>
      </c>
    </row>
    <row r="98" spans="1:20" ht="15.75" x14ac:dyDescent="0.25">
      <c r="A98" s="6"/>
      <c r="B98" s="13"/>
      <c r="C98" s="6"/>
      <c r="D98" s="6"/>
      <c r="E98" s="6"/>
      <c r="F98" s="6"/>
      <c r="G98" s="6"/>
      <c r="H98" s="6"/>
      <c r="I98" s="6"/>
      <c r="L98" s="6">
        <v>40</v>
      </c>
      <c r="M98" s="13">
        <f t="shared" si="7"/>
        <v>364.53506205206276</v>
      </c>
      <c r="N98" s="6">
        <f t="shared" si="3"/>
        <v>0</v>
      </c>
      <c r="O98" s="6"/>
      <c r="P98" s="6">
        <f t="shared" si="4"/>
        <v>0.64278760968653925</v>
      </c>
      <c r="Q98" s="6">
        <f t="shared" si="5"/>
        <v>0.76604444311897801</v>
      </c>
      <c r="R98" s="6">
        <f t="shared" si="8"/>
        <v>7.7786191343020628</v>
      </c>
      <c r="S98" s="6">
        <f t="shared" si="6"/>
        <v>5.9587679629710504</v>
      </c>
      <c r="T98" s="6">
        <f t="shared" si="9"/>
        <v>268.14455833369726</v>
      </c>
    </row>
    <row r="99" spans="1:20" ht="15.75" x14ac:dyDescent="0.25">
      <c r="A99" s="6"/>
      <c r="B99" s="13"/>
      <c r="C99" s="6"/>
      <c r="D99" s="6"/>
      <c r="E99" s="6"/>
      <c r="F99" s="6"/>
      <c r="G99" s="6"/>
      <c r="H99" s="6"/>
      <c r="I99" s="6"/>
      <c r="L99" s="6">
        <v>41</v>
      </c>
      <c r="M99" s="13">
        <f t="shared" si="7"/>
        <v>365.62211918866325</v>
      </c>
      <c r="N99" s="6">
        <f t="shared" si="3"/>
        <v>0</v>
      </c>
      <c r="O99" s="6"/>
      <c r="P99" s="6">
        <f t="shared" si="4"/>
        <v>0.65605902899050716</v>
      </c>
      <c r="Q99" s="6">
        <f t="shared" si="5"/>
        <v>0.75470958022277213</v>
      </c>
      <c r="R99" s="6">
        <f t="shared" si="8"/>
        <v>7.6212654335290724</v>
      </c>
      <c r="S99" s="6">
        <f t="shared" si="6"/>
        <v>5.7518420361050495</v>
      </c>
      <c r="T99" s="6">
        <f t="shared" si="9"/>
        <v>258.83289162472721</v>
      </c>
    </row>
    <row r="100" spans="1:20" ht="15.75" x14ac:dyDescent="0.25">
      <c r="A100" s="6"/>
      <c r="B100" s="13"/>
      <c r="C100" s="6"/>
      <c r="D100" s="6"/>
      <c r="E100" s="6"/>
      <c r="F100" s="6"/>
      <c r="G100" s="6"/>
      <c r="H100" s="6"/>
      <c r="I100" s="6"/>
      <c r="L100" s="6">
        <v>42</v>
      </c>
      <c r="M100" s="13">
        <f t="shared" si="7"/>
        <v>366.87824355943661</v>
      </c>
      <c r="N100" s="6">
        <f t="shared" si="3"/>
        <v>0</v>
      </c>
      <c r="O100" s="6"/>
      <c r="P100" s="6">
        <f t="shared" si="4"/>
        <v>0.66913060635885824</v>
      </c>
      <c r="Q100" s="6">
        <f t="shared" si="5"/>
        <v>0.74314482547739424</v>
      </c>
      <c r="R100" s="6">
        <f t="shared" si="8"/>
        <v>7.4723827493230432</v>
      </c>
      <c r="S100" s="6">
        <f t="shared" si="6"/>
        <v>5.5530625741459643</v>
      </c>
      <c r="T100" s="6">
        <f t="shared" si="9"/>
        <v>249.88781583656839</v>
      </c>
    </row>
    <row r="101" spans="1:20" ht="15.75" x14ac:dyDescent="0.25">
      <c r="A101" s="6"/>
      <c r="B101" s="13"/>
      <c r="C101" s="6"/>
      <c r="D101" s="6"/>
      <c r="E101" s="6"/>
      <c r="F101" s="6"/>
      <c r="G101" s="6"/>
      <c r="H101" s="6"/>
      <c r="I101" s="6"/>
      <c r="L101" s="6">
        <v>43</v>
      </c>
      <c r="M101" s="13">
        <f t="shared" si="7"/>
        <v>368.3043181541683</v>
      </c>
      <c r="N101" s="6">
        <f t="shared" si="3"/>
        <v>0</v>
      </c>
      <c r="O101" s="6"/>
      <c r="P101" s="6">
        <f t="shared" si="4"/>
        <v>0.68199836006249848</v>
      </c>
      <c r="Q101" s="6">
        <f t="shared" si="5"/>
        <v>0.73135370161917057</v>
      </c>
      <c r="R101" s="6">
        <f t="shared" si="8"/>
        <v>7.3313959281981251</v>
      </c>
      <c r="S101" s="6">
        <f t="shared" si="6"/>
        <v>5.3618435501234138</v>
      </c>
      <c r="T101" s="6">
        <f t="shared" si="9"/>
        <v>241.28295975555363</v>
      </c>
    </row>
    <row r="102" spans="1:20" ht="15.75" x14ac:dyDescent="0.25">
      <c r="A102" s="6"/>
      <c r="B102" s="13"/>
      <c r="C102" s="6"/>
      <c r="D102" s="6"/>
      <c r="E102" s="6"/>
      <c r="F102" s="6"/>
      <c r="G102" s="6"/>
      <c r="H102" s="6"/>
      <c r="I102" s="6"/>
      <c r="L102" s="6">
        <v>44</v>
      </c>
      <c r="M102" s="13">
        <f t="shared" si="7"/>
        <v>369.90225487688224</v>
      </c>
      <c r="N102" s="6">
        <f t="shared" si="3"/>
        <v>0</v>
      </c>
      <c r="O102" s="6"/>
      <c r="P102" s="6">
        <f t="shared" si="4"/>
        <v>0.69465837045899725</v>
      </c>
      <c r="Q102" s="6">
        <f t="shared" si="5"/>
        <v>0.71933980033865119</v>
      </c>
      <c r="R102" s="6">
        <f t="shared" si="8"/>
        <v>7.1977826981286324</v>
      </c>
      <c r="S102" s="6">
        <f t="shared" si="6"/>
        <v>5.1776515689528484</v>
      </c>
      <c r="T102" s="6">
        <f t="shared" si="9"/>
        <v>232.99432060287816</v>
      </c>
    </row>
    <row r="103" spans="1:20" ht="15.75" x14ac:dyDescent="0.25">
      <c r="A103" s="6"/>
      <c r="B103" s="13"/>
      <c r="C103" s="6"/>
      <c r="D103" s="6"/>
      <c r="E103" s="6"/>
      <c r="F103" s="6"/>
      <c r="G103" s="6"/>
      <c r="H103" s="6"/>
      <c r="I103" s="6"/>
      <c r="L103" s="6">
        <v>45</v>
      </c>
      <c r="M103" s="13">
        <f t="shared" si="7"/>
        <v>371.67499999999995</v>
      </c>
      <c r="N103" s="6">
        <f t="shared" si="3"/>
        <v>0</v>
      </c>
      <c r="O103" s="6"/>
      <c r="P103" s="6">
        <f t="shared" si="4"/>
        <v>0.70710678118654746</v>
      </c>
      <c r="Q103" s="6">
        <f t="shared" si="5"/>
        <v>0.70710678118654757</v>
      </c>
      <c r="R103" s="6">
        <f t="shared" si="8"/>
        <v>7.0710678118654755</v>
      </c>
      <c r="S103" s="6">
        <f t="shared" si="6"/>
        <v>5.0000000000000009</v>
      </c>
      <c r="T103" s="6">
        <f t="shared" si="9"/>
        <v>225.00000000000003</v>
      </c>
    </row>
    <row r="104" spans="1:20" ht="15.75" x14ac:dyDescent="0.25">
      <c r="A104" s="6"/>
      <c r="B104" s="13"/>
      <c r="C104" s="6"/>
      <c r="D104" s="6"/>
      <c r="E104" s="6"/>
      <c r="F104" s="6"/>
      <c r="G104" s="6"/>
      <c r="H104" s="6"/>
      <c r="I104" s="6"/>
      <c r="L104" s="6">
        <v>46</v>
      </c>
      <c r="M104" s="13">
        <f t="shared" si="7"/>
        <v>373.6265549431771</v>
      </c>
      <c r="N104" s="6">
        <f t="shared" si="3"/>
        <v>0</v>
      </c>
      <c r="O104" s="6"/>
      <c r="P104" s="6">
        <f t="shared" si="4"/>
        <v>0.71933980033865108</v>
      </c>
      <c r="Q104" s="6">
        <f t="shared" si="5"/>
        <v>0.69465837045899737</v>
      </c>
      <c r="R104" s="6">
        <f t="shared" si="8"/>
        <v>6.9508179550833944</v>
      </c>
      <c r="S104" s="6">
        <f t="shared" si="6"/>
        <v>4.8284438740353712</v>
      </c>
      <c r="T104" s="6">
        <f t="shared" si="9"/>
        <v>217.27997433159172</v>
      </c>
    </row>
    <row r="105" spans="1:20" ht="15.75" x14ac:dyDescent="0.25">
      <c r="A105" s="6"/>
      <c r="B105" s="13"/>
      <c r="C105" s="6"/>
      <c r="D105" s="6"/>
      <c r="E105" s="6"/>
      <c r="F105" s="6"/>
      <c r="G105" s="6"/>
      <c r="H105" s="6"/>
      <c r="I105" s="6"/>
      <c r="L105" s="6">
        <v>47</v>
      </c>
      <c r="M105" s="13">
        <f t="shared" si="7"/>
        <v>375.76201264794361</v>
      </c>
      <c r="N105" s="6">
        <f t="shared" si="3"/>
        <v>0</v>
      </c>
      <c r="O105" s="6"/>
      <c r="P105" s="6">
        <f t="shared" si="4"/>
        <v>0.73135370161917046</v>
      </c>
      <c r="Q105" s="6">
        <f t="shared" si="5"/>
        <v>0.68199836006249848</v>
      </c>
      <c r="R105" s="6">
        <f t="shared" si="8"/>
        <v>6.8366373054929763</v>
      </c>
      <c r="S105" s="6">
        <f t="shared" si="6"/>
        <v>4.6625754306883085</v>
      </c>
      <c r="T105" s="6">
        <f t="shared" si="9"/>
        <v>209.81589438097387</v>
      </c>
    </row>
    <row r="106" spans="1:20" ht="15.75" x14ac:dyDescent="0.25">
      <c r="A106" s="6"/>
      <c r="B106" s="13"/>
      <c r="C106" s="6"/>
      <c r="D106" s="6"/>
      <c r="E106" s="6"/>
      <c r="F106" s="6"/>
      <c r="G106" s="6"/>
      <c r="H106" s="6"/>
      <c r="I106" s="6"/>
      <c r="L106" s="6">
        <v>48</v>
      </c>
      <c r="M106" s="13">
        <f t="shared" si="7"/>
        <v>378.08761025052104</v>
      </c>
      <c r="N106" s="6">
        <f t="shared" si="3"/>
        <v>0</v>
      </c>
      <c r="O106" s="6"/>
      <c r="P106" s="6">
        <f t="shared" si="4"/>
        <v>0.74314482547739413</v>
      </c>
      <c r="Q106" s="6">
        <f t="shared" si="5"/>
        <v>0.66913060635885824</v>
      </c>
      <c r="R106" s="6">
        <f t="shared" si="8"/>
        <v>6.7281636480318818</v>
      </c>
      <c r="S106" s="6">
        <f t="shared" si="6"/>
        <v>4.5020202214892011</v>
      </c>
      <c r="T106" s="6">
        <f t="shared" si="9"/>
        <v>202.59090996701406</v>
      </c>
    </row>
    <row r="107" spans="1:20" ht="15.75" x14ac:dyDescent="0.25">
      <c r="A107" s="6"/>
      <c r="B107" s="13"/>
      <c r="C107" s="6"/>
      <c r="D107" s="6"/>
      <c r="E107" s="6"/>
      <c r="F107" s="6"/>
      <c r="G107" s="6"/>
      <c r="H107" s="6"/>
      <c r="I107" s="6"/>
      <c r="L107" s="6">
        <v>49</v>
      </c>
      <c r="M107" s="13">
        <f t="shared" si="7"/>
        <v>380.61079920967325</v>
      </c>
      <c r="N107" s="6">
        <f t="shared" si="3"/>
        <v>0</v>
      </c>
      <c r="O107" s="6"/>
      <c r="P107" s="6">
        <f t="shared" si="4"/>
        <v>0.75470958022277201</v>
      </c>
      <c r="Q107" s="6">
        <f t="shared" si="5"/>
        <v>0.65605902899050728</v>
      </c>
      <c r="R107" s="6">
        <f t="shared" si="8"/>
        <v>6.6250649667440564</v>
      </c>
      <c r="S107" s="6">
        <f t="shared" si="6"/>
        <v>4.3464336890811328</v>
      </c>
      <c r="T107" s="6">
        <f t="shared" si="9"/>
        <v>195.58951600865095</v>
      </c>
    </row>
    <row r="108" spans="1:20" ht="15.75" x14ac:dyDescent="0.25">
      <c r="A108" s="6"/>
      <c r="B108" s="13"/>
      <c r="C108" s="6"/>
      <c r="D108" s="6"/>
      <c r="E108" s="6"/>
      <c r="F108" s="6"/>
      <c r="G108" s="6"/>
      <c r="H108" s="6"/>
      <c r="I108" s="6"/>
      <c r="L108" s="6">
        <v>50</v>
      </c>
      <c r="M108" s="13">
        <f t="shared" si="7"/>
        <v>383.34033454462053</v>
      </c>
      <c r="N108" s="6">
        <f t="shared" si="3"/>
        <v>0</v>
      </c>
      <c r="O108" s="6"/>
      <c r="P108" s="6">
        <f t="shared" si="4"/>
        <v>0.76604444311897801</v>
      </c>
      <c r="Q108" s="6">
        <f t="shared" si="5"/>
        <v>0.64278760968653936</v>
      </c>
      <c r="R108" s="6">
        <f t="shared" si="8"/>
        <v>6.527036446661393</v>
      </c>
      <c r="S108" s="6">
        <f t="shared" si="6"/>
        <v>4.1954981558864004</v>
      </c>
      <c r="T108" s="6">
        <f t="shared" si="9"/>
        <v>188.79741701488803</v>
      </c>
    </row>
    <row r="109" spans="1:20" ht="15.75" x14ac:dyDescent="0.25">
      <c r="A109" s="6"/>
      <c r="B109" s="13"/>
      <c r="C109" s="6"/>
      <c r="D109" s="6"/>
      <c r="E109" s="6"/>
      <c r="F109" s="6"/>
      <c r="G109" s="6"/>
      <c r="H109" s="6"/>
      <c r="I109" s="6"/>
      <c r="L109" s="6">
        <v>51</v>
      </c>
      <c r="M109" s="13">
        <f t="shared" si="7"/>
        <v>386.2863854028821</v>
      </c>
      <c r="N109" s="6">
        <f t="shared" si="3"/>
        <v>0</v>
      </c>
      <c r="O109" s="6"/>
      <c r="P109" s="6">
        <f t="shared" si="4"/>
        <v>0.77714596145697079</v>
      </c>
      <c r="Q109" s="6">
        <f t="shared" si="5"/>
        <v>0.6293203910498375</v>
      </c>
      <c r="R109" s="6">
        <f t="shared" si="8"/>
        <v>6.4337978294658376</v>
      </c>
      <c r="S109" s="6">
        <f t="shared" si="6"/>
        <v>4.0489201659750362</v>
      </c>
      <c r="T109" s="6">
        <f t="shared" si="9"/>
        <v>182.20140746887665</v>
      </c>
    </row>
    <row r="110" spans="1:20" ht="15.75" x14ac:dyDescent="0.25">
      <c r="A110" s="6"/>
      <c r="B110" s="13"/>
      <c r="C110" s="6"/>
      <c r="D110" s="6"/>
      <c r="E110" s="6"/>
      <c r="F110" s="6"/>
      <c r="G110" s="6"/>
      <c r="H110" s="6"/>
      <c r="I110" s="6"/>
      <c r="L110" s="6">
        <v>52</v>
      </c>
      <c r="M110" s="13">
        <f t="shared" si="7"/>
        <v>389.46066983650894</v>
      </c>
      <c r="N110" s="6">
        <f t="shared" si="3"/>
        <v>0</v>
      </c>
      <c r="O110" s="6"/>
      <c r="P110" s="6">
        <f t="shared" si="4"/>
        <v>0.78801075360672201</v>
      </c>
      <c r="Q110" s="6">
        <f t="shared" si="5"/>
        <v>0.61566147532565829</v>
      </c>
      <c r="R110" s="6">
        <f t="shared" si="8"/>
        <v>6.3450910753628937</v>
      </c>
      <c r="S110" s="6">
        <f t="shared" si="6"/>
        <v>3.9064281325335868</v>
      </c>
      <c r="T110" s="6">
        <f t="shared" si="9"/>
        <v>175.78926596401141</v>
      </c>
    </row>
    <row r="111" spans="1:20" ht="15.75" x14ac:dyDescent="0.25">
      <c r="A111" s="6"/>
      <c r="B111" s="13"/>
      <c r="C111" s="6"/>
      <c r="D111" s="6"/>
      <c r="E111" s="6"/>
      <c r="F111" s="6"/>
      <c r="G111" s="6"/>
      <c r="H111" s="6"/>
      <c r="I111" s="6"/>
      <c r="L111" s="6">
        <v>53</v>
      </c>
      <c r="M111" s="13">
        <f t="shared" si="7"/>
        <v>392.87661745058887</v>
      </c>
      <c r="N111" s="6">
        <f t="shared" si="3"/>
        <v>0</v>
      </c>
      <c r="O111" s="6"/>
      <c r="P111" s="6">
        <f t="shared" si="4"/>
        <v>0.79863551004729283</v>
      </c>
      <c r="Q111" s="6">
        <f t="shared" si="5"/>
        <v>0.60181502315204838</v>
      </c>
      <c r="R111" s="6">
        <f t="shared" si="8"/>
        <v>6.2606782907811285</v>
      </c>
      <c r="S111" s="6">
        <f t="shared" si="6"/>
        <v>3.7677702505139714</v>
      </c>
      <c r="T111" s="6">
        <f t="shared" si="9"/>
        <v>169.54966127312872</v>
      </c>
    </row>
    <row r="112" spans="1:20" ht="15.75" x14ac:dyDescent="0.25">
      <c r="A112" s="6"/>
      <c r="B112" s="13"/>
      <c r="C112" s="6"/>
      <c r="D112" s="6"/>
      <c r="E112" s="6"/>
      <c r="F112" s="6"/>
      <c r="G112" s="6"/>
      <c r="H112" s="6"/>
      <c r="I112" s="6"/>
      <c r="L112" s="6">
        <v>54</v>
      </c>
      <c r="M112" s="13">
        <f t="shared" si="7"/>
        <v>396.54956454176761</v>
      </c>
      <c r="N112" s="6">
        <f t="shared" si="3"/>
        <v>0</v>
      </c>
      <c r="O112" s="6"/>
      <c r="P112" s="6">
        <f t="shared" si="4"/>
        <v>0.80901699437494745</v>
      </c>
      <c r="Q112" s="6">
        <f t="shared" si="5"/>
        <v>0.58778525229247314</v>
      </c>
      <c r="R112" s="6">
        <f t="shared" si="8"/>
        <v>6.1803398874989481</v>
      </c>
      <c r="S112" s="6">
        <f t="shared" si="6"/>
        <v>3.6327126400268042</v>
      </c>
      <c r="T112" s="6">
        <f t="shared" si="9"/>
        <v>163.47206880120621</v>
      </c>
    </row>
    <row r="113" spans="1:20" ht="15.75" x14ac:dyDescent="0.25">
      <c r="A113" s="6"/>
      <c r="B113" s="13"/>
      <c r="C113" s="6"/>
      <c r="D113" s="6"/>
      <c r="E113" s="6"/>
      <c r="F113" s="6"/>
      <c r="G113" s="6"/>
      <c r="H113" s="6"/>
      <c r="I113" s="6"/>
      <c r="L113" s="6">
        <v>55</v>
      </c>
      <c r="M113" s="13">
        <f t="shared" si="7"/>
        <v>400.49698752014967</v>
      </c>
      <c r="N113" s="6">
        <f t="shared" si="3"/>
        <v>0</v>
      </c>
      <c r="O113" s="6"/>
      <c r="P113" s="6">
        <f t="shared" si="4"/>
        <v>0.8191520442889918</v>
      </c>
      <c r="Q113" s="6">
        <f t="shared" si="5"/>
        <v>0.57357643635104616</v>
      </c>
      <c r="R113" s="6">
        <f t="shared" si="8"/>
        <v>6.1038729438072803</v>
      </c>
      <c r="S113" s="6">
        <f t="shared" si="6"/>
        <v>3.5010376910485492</v>
      </c>
      <c r="T113" s="6">
        <f t="shared" si="9"/>
        <v>157.54669609718471</v>
      </c>
    </row>
    <row r="114" spans="1:20" ht="15.75" x14ac:dyDescent="0.25">
      <c r="A114" s="6"/>
      <c r="B114" s="13"/>
      <c r="C114" s="6"/>
      <c r="D114" s="6"/>
      <c r="E114" s="6"/>
      <c r="F114" s="6"/>
      <c r="G114" s="6"/>
      <c r="H114" s="6"/>
      <c r="I114" s="6"/>
      <c r="L114" s="6">
        <v>56</v>
      </c>
      <c r="M114" s="13">
        <f t="shared" si="7"/>
        <v>404.7387818748943</v>
      </c>
      <c r="N114" s="6">
        <f t="shared" si="3"/>
        <v>0</v>
      </c>
      <c r="O114" s="6"/>
      <c r="P114" s="6">
        <f t="shared" si="4"/>
        <v>0.82903757255504174</v>
      </c>
      <c r="Q114" s="6">
        <f t="shared" si="5"/>
        <v>0.55919290347074679</v>
      </c>
      <c r="R114" s="6">
        <f t="shared" si="8"/>
        <v>6.0310897425195265</v>
      </c>
      <c r="S114" s="6">
        <f t="shared" si="6"/>
        <v>3.3725425842121326</v>
      </c>
      <c r="T114" s="6">
        <f t="shared" si="9"/>
        <v>151.76441628954598</v>
      </c>
    </row>
    <row r="115" spans="1:20" ht="15.75" x14ac:dyDescent="0.25">
      <c r="A115" s="6"/>
      <c r="B115" s="13"/>
      <c r="C115" s="6"/>
      <c r="D115" s="6"/>
      <c r="E115" s="6"/>
      <c r="F115" s="6"/>
      <c r="G115" s="6"/>
      <c r="H115" s="6"/>
      <c r="I115" s="6"/>
      <c r="L115" s="6">
        <v>57</v>
      </c>
      <c r="M115" s="13">
        <f t="shared" si="7"/>
        <v>409.2975957939521</v>
      </c>
      <c r="N115" s="6">
        <f t="shared" si="3"/>
        <v>0</v>
      </c>
      <c r="O115" s="6"/>
      <c r="P115" s="6">
        <f t="shared" si="4"/>
        <v>0.83867056794542394</v>
      </c>
      <c r="Q115" s="6">
        <f t="shared" si="5"/>
        <v>0.5446390350150272</v>
      </c>
      <c r="R115" s="6">
        <f t="shared" si="8"/>
        <v>5.961816464179738</v>
      </c>
      <c r="S115" s="6">
        <f t="shared" si="6"/>
        <v>3.2470379659875541</v>
      </c>
      <c r="T115" s="6">
        <f t="shared" si="9"/>
        <v>146.11670846943994</v>
      </c>
    </row>
    <row r="116" spans="1:20" ht="15.75" x14ac:dyDescent="0.25">
      <c r="A116" s="6"/>
      <c r="B116" s="13"/>
      <c r="C116" s="6"/>
      <c r="D116" s="6"/>
      <c r="E116" s="6"/>
      <c r="F116" s="6"/>
      <c r="G116" s="6"/>
      <c r="H116" s="6"/>
      <c r="I116" s="6"/>
      <c r="L116" s="6">
        <v>58</v>
      </c>
      <c r="M116" s="13">
        <f t="shared" si="7"/>
        <v>414.19922990447287</v>
      </c>
      <c r="N116" s="6">
        <f t="shared" si="3"/>
        <v>0</v>
      </c>
      <c r="O116" s="6"/>
      <c r="P116" s="6">
        <f t="shared" si="4"/>
        <v>0.84804809615642596</v>
      </c>
      <c r="Q116" s="6">
        <f t="shared" si="5"/>
        <v>0.5299192642332049</v>
      </c>
      <c r="R116" s="6">
        <f t="shared" si="8"/>
        <v>5.8958920168104818</v>
      </c>
      <c r="S116" s="6">
        <f t="shared" si="6"/>
        <v>3.1243467595466372</v>
      </c>
      <c r="T116" s="6">
        <f t="shared" si="9"/>
        <v>140.59560417959867</v>
      </c>
    </row>
    <row r="117" spans="1:20" ht="15.75" x14ac:dyDescent="0.25">
      <c r="A117" s="6"/>
      <c r="B117" s="13"/>
      <c r="C117" s="6"/>
      <c r="D117" s="6"/>
      <c r="E117" s="6"/>
      <c r="F117" s="6"/>
      <c r="G117" s="6"/>
      <c r="H117" s="6"/>
      <c r="I117" s="6"/>
      <c r="L117" s="6">
        <v>59</v>
      </c>
      <c r="M117" s="13">
        <f t="shared" si="7"/>
        <v>419.4731176281631</v>
      </c>
      <c r="N117" s="6">
        <f t="shared" si="3"/>
        <v>0</v>
      </c>
      <c r="O117" s="6"/>
      <c r="P117" s="6">
        <f t="shared" si="4"/>
        <v>0.85716730070211222</v>
      </c>
      <c r="Q117" s="6">
        <f t="shared" si="5"/>
        <v>0.51503807491005438</v>
      </c>
      <c r="R117" s="6">
        <f t="shared" si="8"/>
        <v>5.8331669860766526</v>
      </c>
      <c r="S117" s="6">
        <f t="shared" si="6"/>
        <v>3.0043030951378031</v>
      </c>
      <c r="T117" s="6">
        <f t="shared" si="9"/>
        <v>135.19363928120114</v>
      </c>
    </row>
    <row r="118" spans="1:20" ht="15.75" x14ac:dyDescent="0.25">
      <c r="A118" s="6"/>
      <c r="B118" s="13"/>
      <c r="C118" s="6"/>
      <c r="D118" s="6"/>
      <c r="E118" s="6"/>
      <c r="F118" s="6"/>
      <c r="G118" s="6"/>
      <c r="H118" s="6"/>
      <c r="I118" s="6"/>
      <c r="L118" s="6">
        <v>60</v>
      </c>
      <c r="M118" s="13">
        <f t="shared" si="7"/>
        <v>425.15290457131346</v>
      </c>
      <c r="N118" s="6">
        <f t="shared" si="3"/>
        <v>0</v>
      </c>
      <c r="O118" s="6"/>
      <c r="P118" s="6">
        <f t="shared" si="4"/>
        <v>0.8660254037844386</v>
      </c>
      <c r="Q118" s="6">
        <f t="shared" si="5"/>
        <v>0.50000000000000011</v>
      </c>
      <c r="R118" s="6">
        <f t="shared" si="8"/>
        <v>5.7735026918962582</v>
      </c>
      <c r="S118" s="6">
        <f t="shared" si="6"/>
        <v>2.8867513459481295</v>
      </c>
      <c r="T118" s="6">
        <f t="shared" si="9"/>
        <v>129.90381056766583</v>
      </c>
    </row>
    <row r="119" spans="1:20" ht="15.75" x14ac:dyDescent="0.25">
      <c r="A119" s="6"/>
      <c r="B119" s="13"/>
      <c r="C119" s="6"/>
      <c r="D119" s="6"/>
      <c r="E119" s="6"/>
      <c r="F119" s="6"/>
      <c r="G119" s="6"/>
      <c r="H119" s="6"/>
      <c r="I119" s="6"/>
      <c r="L119" s="6">
        <v>61</v>
      </c>
      <c r="M119" s="13">
        <f t="shared" si="7"/>
        <v>431.27715050370034</v>
      </c>
      <c r="N119" s="6">
        <f t="shared" si="3"/>
        <v>0</v>
      </c>
      <c r="O119" s="6"/>
      <c r="P119" s="6">
        <f t="shared" si="4"/>
        <v>0.87461970713939574</v>
      </c>
      <c r="Q119" s="6">
        <f t="shared" si="5"/>
        <v>0.48480962024633711</v>
      </c>
      <c r="R119" s="6">
        <f t="shared" si="8"/>
        <v>5.7167703393666001</v>
      </c>
      <c r="S119" s="6">
        <f t="shared" si="6"/>
        <v>2.771545257263845</v>
      </c>
      <c r="T119" s="6">
        <f t="shared" si="9"/>
        <v>124.71953657687303</v>
      </c>
    </row>
    <row r="120" spans="1:20" ht="15.75" x14ac:dyDescent="0.25">
      <c r="A120" s="6"/>
      <c r="B120" s="13"/>
      <c r="C120" s="6"/>
      <c r="D120" s="6"/>
      <c r="E120" s="6"/>
      <c r="F120" s="6"/>
      <c r="G120" s="6"/>
      <c r="H120" s="6"/>
      <c r="I120" s="6"/>
      <c r="L120" s="6">
        <v>62</v>
      </c>
      <c r="M120" s="13">
        <f t="shared" si="7"/>
        <v>437.89018425743262</v>
      </c>
      <c r="N120" s="6">
        <f t="shared" si="3"/>
        <v>0</v>
      </c>
      <c r="O120" s="6"/>
      <c r="P120" s="6">
        <f t="shared" si="4"/>
        <v>0.88294759285892688</v>
      </c>
      <c r="Q120" s="6">
        <f t="shared" si="5"/>
        <v>0.46947156278589086</v>
      </c>
      <c r="R120" s="6">
        <f t="shared" si="8"/>
        <v>5.6628502534451961</v>
      </c>
      <c r="S120" s="6">
        <f t="shared" si="6"/>
        <v>2.6585471583073943</v>
      </c>
      <c r="T120" s="6">
        <f t="shared" si="9"/>
        <v>119.63462212383274</v>
      </c>
    </row>
    <row r="121" spans="1:20" ht="15.75" x14ac:dyDescent="0.25">
      <c r="A121" s="6"/>
      <c r="B121" s="13"/>
      <c r="C121" s="6"/>
      <c r="D121" s="6"/>
      <c r="E121" s="6"/>
      <c r="F121" s="6"/>
      <c r="G121" s="6"/>
      <c r="H121" s="6"/>
      <c r="I121" s="6"/>
      <c r="L121" s="6">
        <v>63</v>
      </c>
      <c r="M121" s="13">
        <f t="shared" si="7"/>
        <v>445.04315090566757</v>
      </c>
      <c r="N121" s="6">
        <f t="shared" si="3"/>
        <v>0</v>
      </c>
      <c r="O121" s="6"/>
      <c r="P121" s="6">
        <f t="shared" si="4"/>
        <v>0.89100652418836779</v>
      </c>
      <c r="Q121" s="6">
        <f t="shared" si="5"/>
        <v>0.4539904997395468</v>
      </c>
      <c r="R121" s="6">
        <f t="shared" si="8"/>
        <v>5.6116311881718044</v>
      </c>
      <c r="S121" s="6">
        <f t="shared" si="6"/>
        <v>2.5476272474721444</v>
      </c>
      <c r="T121" s="6">
        <f t="shared" si="9"/>
        <v>114.6432261362465</v>
      </c>
    </row>
    <row r="122" spans="1:20" ht="15.75" x14ac:dyDescent="0.25">
      <c r="A122" s="6"/>
      <c r="B122" s="13"/>
      <c r="C122" s="6"/>
      <c r="D122" s="6"/>
      <c r="E122" s="6"/>
      <c r="F122" s="6"/>
      <c r="G122" s="6"/>
      <c r="H122" s="6"/>
      <c r="I122" s="6"/>
      <c r="L122" s="6">
        <v>64</v>
      </c>
      <c r="M122" s="13">
        <f t="shared" si="7"/>
        <v>452.79530272924114</v>
      </c>
      <c r="N122" s="6">
        <f t="shared" si="3"/>
        <v>0</v>
      </c>
      <c r="O122" s="6"/>
      <c r="P122" s="6">
        <f t="shared" si="4"/>
        <v>0.89879404629916704</v>
      </c>
      <c r="Q122" s="6">
        <f t="shared" si="5"/>
        <v>0.43837114678907746</v>
      </c>
      <c r="R122" s="6">
        <f t="shared" si="8"/>
        <v>5.5630097023759442</v>
      </c>
      <c r="S122" s="6">
        <f t="shared" si="6"/>
        <v>2.438662942829307</v>
      </c>
      <c r="T122" s="6">
        <f t="shared" si="9"/>
        <v>109.73983242731882</v>
      </c>
    </row>
    <row r="123" spans="1:20" ht="15.75" x14ac:dyDescent="0.25">
      <c r="A123" s="6"/>
      <c r="B123" s="13"/>
      <c r="C123" s="6"/>
      <c r="D123" s="6"/>
      <c r="E123" s="6"/>
      <c r="F123" s="6"/>
      <c r="G123" s="6"/>
      <c r="H123" s="6"/>
      <c r="I123" s="6"/>
      <c r="L123" s="6">
        <v>65</v>
      </c>
      <c r="M123" s="13">
        <f t="shared" ref="M123:M148" si="10" xml:space="preserve">  (-$F$9*T123*Q123+T123*(1+$F$10)*P123+$F$6*S123*P123+$F$13*R123)/Q123</f>
        <v>461.21560199534042</v>
      </c>
      <c r="N123" s="6">
        <f t="shared" si="3"/>
        <v>0</v>
      </c>
      <c r="O123" s="6"/>
      <c r="P123" s="6">
        <f t="shared" si="4"/>
        <v>0.90630778703664994</v>
      </c>
      <c r="Q123" s="6">
        <f t="shared" si="5"/>
        <v>0.42261826174069944</v>
      </c>
      <c r="R123" s="6">
        <f t="shared" ref="R123:R148" si="11">$F$5/P123</f>
        <v>5.5168895948124588</v>
      </c>
      <c r="S123" s="6">
        <f t="shared" si="6"/>
        <v>2.3315382907749931</v>
      </c>
      <c r="T123" s="6">
        <f t="shared" ref="T123:T148" si="12">0.5*S123*$F$5*$F$14</f>
        <v>104.91922308487469</v>
      </c>
    </row>
    <row r="124" spans="1:20" ht="15.75" x14ac:dyDescent="0.25">
      <c r="A124" s="6"/>
      <c r="B124" s="13"/>
      <c r="C124" s="6"/>
      <c r="D124" s="6"/>
      <c r="E124" s="6"/>
      <c r="F124" s="6"/>
      <c r="G124" s="6"/>
      <c r="H124" s="6"/>
      <c r="I124" s="6"/>
      <c r="L124" s="6">
        <v>66</v>
      </c>
      <c r="M124" s="13">
        <f t="shared" si="10"/>
        <v>470.38472627719756</v>
      </c>
      <c r="N124" s="6">
        <f t="shared" ref="N124:N148" si="13">IF(M124=$M$150,L124,0)</f>
        <v>0</v>
      </c>
      <c r="O124" s="6"/>
      <c r="P124" s="6">
        <f t="shared" si="4"/>
        <v>0.91354545764260087</v>
      </c>
      <c r="Q124" s="6">
        <f t="shared" si="5"/>
        <v>0.40673664307580021</v>
      </c>
      <c r="R124" s="6">
        <f t="shared" si="11"/>
        <v>5.4731813925302335</v>
      </c>
      <c r="S124" s="6">
        <f t="shared" si="6"/>
        <v>2.2261434265426807</v>
      </c>
      <c r="T124" s="6">
        <f t="shared" si="12"/>
        <v>100.17645419442063</v>
      </c>
    </row>
    <row r="125" spans="1:20" ht="15.75" x14ac:dyDescent="0.25">
      <c r="A125" s="6"/>
      <c r="B125" s="13"/>
      <c r="C125" s="6"/>
      <c r="D125" s="6"/>
      <c r="E125" s="6"/>
      <c r="F125" s="6"/>
      <c r="G125" s="6"/>
      <c r="H125" s="6"/>
      <c r="I125" s="6"/>
      <c r="L125" s="6">
        <v>67</v>
      </c>
      <c r="M125" s="13">
        <f t="shared" si="10"/>
        <v>480.39759862895852</v>
      </c>
      <c r="N125" s="6">
        <f t="shared" si="13"/>
        <v>0</v>
      </c>
      <c r="O125" s="6"/>
      <c r="P125" s="6">
        <f t="shared" ref="P125:P148" si="14">SIN(L125*PI()/180)</f>
        <v>0.92050485345244026</v>
      </c>
      <c r="Q125" s="6">
        <f t="shared" ref="Q125:Q148" si="15">COS(L125*PI()/180)</f>
        <v>0.39073112848927394</v>
      </c>
      <c r="R125" s="6">
        <f t="shared" si="11"/>
        <v>5.4318018870264817</v>
      </c>
      <c r="S125" s="6">
        <f t="shared" ref="S125:S148" si="16">R125*Q125</f>
        <v>2.1223740810480249</v>
      </c>
      <c r="T125" s="6">
        <f t="shared" si="12"/>
        <v>95.50683364716113</v>
      </c>
    </row>
    <row r="126" spans="1:20" ht="15.75" x14ac:dyDescent="0.25">
      <c r="A126" s="6"/>
      <c r="B126" s="13"/>
      <c r="C126" s="6"/>
      <c r="D126" s="6"/>
      <c r="E126" s="6"/>
      <c r="F126" s="6"/>
      <c r="G126" s="6"/>
      <c r="H126" s="6"/>
      <c r="I126" s="6"/>
      <c r="L126" s="6">
        <v>68</v>
      </c>
      <c r="M126" s="13">
        <f t="shared" si="10"/>
        <v>491.36660943248557</v>
      </c>
      <c r="N126" s="6">
        <f t="shared" si="13"/>
        <v>0</v>
      </c>
      <c r="O126" s="6"/>
      <c r="P126" s="6">
        <f t="shared" si="14"/>
        <v>0.92718385456678742</v>
      </c>
      <c r="Q126" s="6">
        <f t="shared" si="15"/>
        <v>0.37460659341591196</v>
      </c>
      <c r="R126" s="6">
        <f t="shared" si="11"/>
        <v>5.392673713387917</v>
      </c>
      <c r="S126" s="6">
        <f t="shared" si="16"/>
        <v>2.0201311291757835</v>
      </c>
      <c r="T126" s="6">
        <f t="shared" si="12"/>
        <v>90.905900812910261</v>
      </c>
    </row>
    <row r="127" spans="1:20" ht="15.75" x14ac:dyDescent="0.25">
      <c r="A127" s="6"/>
      <c r="B127" s="13"/>
      <c r="C127" s="6"/>
      <c r="D127" s="6"/>
      <c r="E127" s="6"/>
      <c r="F127" s="6"/>
      <c r="G127" s="6"/>
      <c r="H127" s="6"/>
      <c r="I127" s="6"/>
      <c r="L127" s="6">
        <v>69</v>
      </c>
      <c r="M127" s="13">
        <f t="shared" si="10"/>
        <v>503.42576030465801</v>
      </c>
      <c r="N127" s="6">
        <f t="shared" si="13"/>
        <v>0</v>
      </c>
      <c r="O127" s="6"/>
      <c r="P127" s="6">
        <f t="shared" si="14"/>
        <v>0.93358042649720174</v>
      </c>
      <c r="Q127" s="6">
        <f t="shared" si="15"/>
        <v>0.35836794954530038</v>
      </c>
      <c r="R127" s="6">
        <f t="shared" si="11"/>
        <v>5.3557249681851449</v>
      </c>
      <c r="S127" s="6">
        <f t="shared" si="16"/>
        <v>1.9193201751770794</v>
      </c>
      <c r="T127" s="6">
        <f t="shared" si="12"/>
        <v>86.369407882968574</v>
      </c>
    </row>
    <row r="128" spans="1:20" ht="15.75" x14ac:dyDescent="0.25">
      <c r="A128" s="6"/>
      <c r="B128" s="13"/>
      <c r="C128" s="6"/>
      <c r="D128" s="6"/>
      <c r="E128" s="6"/>
      <c r="F128" s="6"/>
      <c r="G128" s="6"/>
      <c r="H128" s="6"/>
      <c r="I128" s="6"/>
      <c r="L128" s="6">
        <v>70</v>
      </c>
      <c r="M128" s="13">
        <f t="shared" si="10"/>
        <v>516.7360526298371</v>
      </c>
      <c r="N128" s="6">
        <f t="shared" si="13"/>
        <v>0</v>
      </c>
      <c r="O128" s="6"/>
      <c r="P128" s="6">
        <f t="shared" si="14"/>
        <v>0.93969262078590832</v>
      </c>
      <c r="Q128" s="6">
        <f t="shared" si="15"/>
        <v>0.34202014332566882</v>
      </c>
      <c r="R128" s="6">
        <f t="shared" si="11"/>
        <v>5.3208888623795607</v>
      </c>
      <c r="S128" s="6">
        <f t="shared" si="16"/>
        <v>1.8198511713310124</v>
      </c>
      <c r="T128" s="6">
        <f t="shared" si="12"/>
        <v>81.893302709895565</v>
      </c>
    </row>
    <row r="129" spans="1:20" ht="15.75" x14ac:dyDescent="0.25">
      <c r="A129" s="6"/>
      <c r="B129" s="13"/>
      <c r="C129" s="6"/>
      <c r="D129" s="6"/>
      <c r="E129" s="6"/>
      <c r="F129" s="6"/>
      <c r="G129" s="6"/>
      <c r="H129" s="6"/>
      <c r="I129" s="6"/>
      <c r="L129" s="6">
        <v>71</v>
      </c>
      <c r="M129" s="13">
        <f t="shared" si="10"/>
        <v>531.49257911787731</v>
      </c>
      <c r="N129" s="6">
        <f t="shared" si="13"/>
        <v>0</v>
      </c>
      <c r="O129" s="6"/>
      <c r="P129" s="6">
        <f t="shared" si="14"/>
        <v>0.94551857559931674</v>
      </c>
      <c r="Q129" s="6">
        <f t="shared" si="15"/>
        <v>0.32556815445715676</v>
      </c>
      <c r="R129" s="6">
        <f t="shared" si="11"/>
        <v>5.288103405933354</v>
      </c>
      <c r="S129" s="6">
        <f t="shared" si="16"/>
        <v>1.7216380664483268</v>
      </c>
      <c r="T129" s="6">
        <f t="shared" si="12"/>
        <v>77.473712990174704</v>
      </c>
    </row>
    <row r="130" spans="1:20" ht="15.75" x14ac:dyDescent="0.25">
      <c r="A130" s="6"/>
      <c r="B130" s="13"/>
      <c r="C130" s="6"/>
      <c r="D130" s="6"/>
      <c r="E130" s="6"/>
      <c r="F130" s="6"/>
      <c r="G130" s="6"/>
      <c r="H130" s="6"/>
      <c r="I130" s="6"/>
      <c r="L130" s="6">
        <v>72</v>
      </c>
      <c r="M130" s="13">
        <f t="shared" si="10"/>
        <v>547.93398053919623</v>
      </c>
      <c r="N130" s="6">
        <f t="shared" si="13"/>
        <v>0</v>
      </c>
      <c r="O130" s="6"/>
      <c r="P130" s="6">
        <f t="shared" si="14"/>
        <v>0.95105651629515353</v>
      </c>
      <c r="Q130" s="6">
        <f t="shared" si="15"/>
        <v>0.30901699437494745</v>
      </c>
      <c r="R130" s="6">
        <f t="shared" si="11"/>
        <v>5.2573111211913366</v>
      </c>
      <c r="S130" s="6">
        <f t="shared" si="16"/>
        <v>1.624598481164532</v>
      </c>
      <c r="T130" s="6">
        <f t="shared" si="12"/>
        <v>73.106931652403944</v>
      </c>
    </row>
    <row r="131" spans="1:20" ht="15.75" x14ac:dyDescent="0.25">
      <c r="A131" s="6"/>
      <c r="B131" s="13"/>
      <c r="C131" s="6"/>
      <c r="D131" s="6"/>
      <c r="E131" s="6"/>
      <c r="F131" s="6"/>
      <c r="G131" s="6"/>
      <c r="H131" s="6"/>
      <c r="I131" s="6"/>
      <c r="L131" s="6">
        <v>73</v>
      </c>
      <c r="M131" s="13">
        <f t="shared" si="10"/>
        <v>566.35524140549694</v>
      </c>
      <c r="N131" s="6">
        <f t="shared" si="13"/>
        <v>0</v>
      </c>
      <c r="O131" s="6"/>
      <c r="P131" s="6">
        <f t="shared" si="14"/>
        <v>0.95630475596303544</v>
      </c>
      <c r="Q131" s="6">
        <f t="shared" si="15"/>
        <v>0.29237170472273677</v>
      </c>
      <c r="R131" s="6">
        <f t="shared" si="11"/>
        <v>5.22845878243574</v>
      </c>
      <c r="S131" s="6">
        <f t="shared" si="16"/>
        <v>1.528653407293302</v>
      </c>
      <c r="T131" s="6">
        <f t="shared" si="12"/>
        <v>68.789403328198588</v>
      </c>
    </row>
    <row r="132" spans="1:20" ht="15.75" x14ac:dyDescent="0.25">
      <c r="A132" s="6"/>
      <c r="B132" s="13"/>
      <c r="C132" s="6"/>
      <c r="D132" s="6"/>
      <c r="E132" s="6"/>
      <c r="F132" s="6"/>
      <c r="G132" s="6"/>
      <c r="H132" s="6"/>
      <c r="I132" s="6"/>
      <c r="L132" s="6">
        <v>74</v>
      </c>
      <c r="M132" s="13">
        <f t="shared" si="10"/>
        <v>587.12528526438314</v>
      </c>
      <c r="N132" s="6">
        <f t="shared" si="13"/>
        <v>0</v>
      </c>
      <c r="O132" s="6"/>
      <c r="P132" s="6">
        <f t="shared" si="14"/>
        <v>0.96126169593831889</v>
      </c>
      <c r="Q132" s="6">
        <f t="shared" si="15"/>
        <v>0.27563735581699916</v>
      </c>
      <c r="R132" s="6">
        <f t="shared" si="11"/>
        <v>5.20149717930801</v>
      </c>
      <c r="S132" s="6">
        <f t="shared" si="16"/>
        <v>1.4337269287940395</v>
      </c>
      <c r="T132" s="6">
        <f t="shared" si="12"/>
        <v>64.517711795731771</v>
      </c>
    </row>
    <row r="133" spans="1:20" ht="15.75" x14ac:dyDescent="0.25">
      <c r="A133" s="6"/>
      <c r="B133" s="13"/>
      <c r="C133" s="6"/>
      <c r="D133" s="6"/>
      <c r="E133" s="6"/>
      <c r="F133" s="6"/>
      <c r="G133" s="6"/>
      <c r="H133" s="6"/>
      <c r="I133" s="6"/>
      <c r="L133" s="6">
        <v>75</v>
      </c>
      <c r="M133" s="13">
        <f t="shared" si="10"/>
        <v>610.71160931361044</v>
      </c>
      <c r="N133" s="6">
        <f t="shared" si="13"/>
        <v>0</v>
      </c>
      <c r="O133" s="6"/>
      <c r="P133" s="6">
        <f t="shared" si="14"/>
        <v>0.96592582628906831</v>
      </c>
      <c r="Q133" s="6">
        <f t="shared" si="15"/>
        <v>0.25881904510252074</v>
      </c>
      <c r="R133" s="6">
        <f t="shared" si="11"/>
        <v>5.1763809020504148</v>
      </c>
      <c r="S133" s="6">
        <f t="shared" si="16"/>
        <v>1.3397459621556134</v>
      </c>
      <c r="T133" s="6">
        <f t="shared" si="12"/>
        <v>60.288568297002605</v>
      </c>
    </row>
    <row r="134" spans="1:20" ht="15.75" x14ac:dyDescent="0.25">
      <c r="A134" s="6"/>
      <c r="B134" s="13"/>
      <c r="C134" s="6"/>
      <c r="D134" s="6"/>
      <c r="E134" s="6"/>
      <c r="F134" s="6"/>
      <c r="G134" s="6"/>
      <c r="H134" s="6"/>
      <c r="I134" s="6"/>
      <c r="L134" s="6">
        <v>76</v>
      </c>
      <c r="M134" s="13">
        <f t="shared" si="10"/>
        <v>637.71547788628948</v>
      </c>
      <c r="N134" s="6">
        <f t="shared" si="13"/>
        <v>0</v>
      </c>
      <c r="O134" s="6"/>
      <c r="P134" s="6">
        <f t="shared" si="14"/>
        <v>0.97029572627599647</v>
      </c>
      <c r="Q134" s="6">
        <f t="shared" si="15"/>
        <v>0.2419218955996679</v>
      </c>
      <c r="R134" s="6">
        <f t="shared" si="11"/>
        <v>5.1530681467494901</v>
      </c>
      <c r="S134" s="6">
        <f t="shared" si="16"/>
        <v>1.2466400142159042</v>
      </c>
      <c r="T134" s="6">
        <f t="shared" si="12"/>
        <v>56.098800639715691</v>
      </c>
    </row>
    <row r="135" spans="1:20" ht="15.75" x14ac:dyDescent="0.25">
      <c r="A135" s="6"/>
      <c r="B135" s="13"/>
      <c r="C135" s="6"/>
      <c r="D135" s="6"/>
      <c r="E135" s="6"/>
      <c r="F135" s="6"/>
      <c r="G135" s="6"/>
      <c r="H135" s="6"/>
      <c r="I135" s="6"/>
      <c r="L135" s="6">
        <v>77</v>
      </c>
      <c r="M135" s="13">
        <f t="shared" si="10"/>
        <v>668.92336024920144</v>
      </c>
      <c r="N135" s="6">
        <f t="shared" si="13"/>
        <v>0</v>
      </c>
      <c r="O135" s="6"/>
      <c r="P135" s="6">
        <f t="shared" si="14"/>
        <v>0.97437006478523525</v>
      </c>
      <c r="Q135" s="6">
        <f t="shared" si="15"/>
        <v>0.22495105434386492</v>
      </c>
      <c r="R135" s="6">
        <f t="shared" si="11"/>
        <v>5.1315205389669583</v>
      </c>
      <c r="S135" s="6">
        <f t="shared" si="16"/>
        <v>1.1543409556278152</v>
      </c>
      <c r="T135" s="6">
        <f t="shared" si="12"/>
        <v>51.945343003251686</v>
      </c>
    </row>
    <row r="136" spans="1:20" ht="15.75" x14ac:dyDescent="0.25">
      <c r="A136" s="6"/>
      <c r="B136" s="13"/>
      <c r="C136" s="6"/>
      <c r="D136" s="6"/>
      <c r="E136" s="6"/>
      <c r="F136" s="6"/>
      <c r="G136" s="6"/>
      <c r="H136" s="6"/>
      <c r="I136" s="6"/>
      <c r="L136" s="6">
        <v>78</v>
      </c>
      <c r="M136" s="13">
        <f t="shared" si="10"/>
        <v>705.38408846379355</v>
      </c>
      <c r="N136" s="6">
        <f t="shared" si="13"/>
        <v>0</v>
      </c>
      <c r="O136" s="6"/>
      <c r="P136" s="6">
        <f t="shared" si="14"/>
        <v>0.97814760073380558</v>
      </c>
      <c r="Q136" s="6">
        <f t="shared" si="15"/>
        <v>0.20791169081775945</v>
      </c>
      <c r="R136" s="6">
        <f t="shared" si="11"/>
        <v>5.111702974325147</v>
      </c>
      <c r="S136" s="6">
        <f t="shared" si="16"/>
        <v>1.0627828083501114</v>
      </c>
      <c r="T136" s="6">
        <f t="shared" si="12"/>
        <v>47.825226375755015</v>
      </c>
    </row>
    <row r="137" spans="1:20" ht="15.75" x14ac:dyDescent="0.25">
      <c r="A137" s="6"/>
      <c r="B137" s="13"/>
      <c r="C137" s="6"/>
      <c r="D137" s="6"/>
      <c r="E137" s="6"/>
      <c r="F137" s="6"/>
      <c r="G137" s="6"/>
      <c r="H137" s="6"/>
      <c r="I137" s="6"/>
      <c r="L137" s="6">
        <v>79</v>
      </c>
      <c r="M137" s="13">
        <f t="shared" si="10"/>
        <v>748.52810252603365</v>
      </c>
      <c r="N137" s="6">
        <f t="shared" si="13"/>
        <v>0</v>
      </c>
      <c r="O137" s="6"/>
      <c r="P137" s="6">
        <f t="shared" si="14"/>
        <v>0.98162718344766398</v>
      </c>
      <c r="Q137" s="6">
        <f t="shared" si="15"/>
        <v>0.19080899537654492</v>
      </c>
      <c r="R137" s="6">
        <f t="shared" si="11"/>
        <v>5.0935834747760707</v>
      </c>
      <c r="S137" s="6">
        <f t="shared" si="16"/>
        <v>0.97190154568859288</v>
      </c>
      <c r="T137" s="6">
        <f t="shared" si="12"/>
        <v>43.735569555986679</v>
      </c>
    </row>
    <row r="138" spans="1:20" ht="15.75" x14ac:dyDescent="0.25">
      <c r="A138" s="6"/>
      <c r="B138" s="13"/>
      <c r="C138" s="6"/>
      <c r="D138" s="6"/>
      <c r="E138" s="6"/>
      <c r="F138" s="6"/>
      <c r="G138" s="6"/>
      <c r="H138" s="6"/>
      <c r="I138" s="6"/>
      <c r="L138" s="6">
        <v>80</v>
      </c>
      <c r="M138" s="13">
        <f t="shared" si="10"/>
        <v>800.35824378633845</v>
      </c>
      <c r="N138" s="6">
        <f t="shared" si="13"/>
        <v>0</v>
      </c>
      <c r="O138" s="6"/>
      <c r="P138" s="6">
        <f t="shared" si="14"/>
        <v>0.98480775301220802</v>
      </c>
      <c r="Q138" s="6">
        <f t="shared" si="15"/>
        <v>0.17364817766693041</v>
      </c>
      <c r="R138" s="6">
        <f t="shared" si="11"/>
        <v>5.0771330594287249</v>
      </c>
      <c r="S138" s="6">
        <f t="shared" si="16"/>
        <v>0.88163490354232521</v>
      </c>
      <c r="T138" s="6">
        <f t="shared" si="12"/>
        <v>39.673570659404639</v>
      </c>
    </row>
    <row r="139" spans="1:20" ht="15.75" x14ac:dyDescent="0.25">
      <c r="A139" s="6"/>
      <c r="B139" s="13"/>
      <c r="C139" s="6"/>
      <c r="D139" s="6"/>
      <c r="E139" s="6"/>
      <c r="F139" s="6"/>
      <c r="G139" s="6"/>
      <c r="H139" s="6"/>
      <c r="I139" s="6"/>
      <c r="L139" s="6">
        <v>81</v>
      </c>
      <c r="M139" s="13">
        <f t="shared" si="10"/>
        <v>863.76774521965183</v>
      </c>
      <c r="N139" s="6">
        <f t="shared" si="13"/>
        <v>0</v>
      </c>
      <c r="O139" s="6"/>
      <c r="P139" s="6">
        <f t="shared" si="14"/>
        <v>0.98768834059513777</v>
      </c>
      <c r="Q139" s="6">
        <f t="shared" si="15"/>
        <v>0.15643446504023092</v>
      </c>
      <c r="R139" s="6">
        <f t="shared" si="11"/>
        <v>5.0623256289400143</v>
      </c>
      <c r="S139" s="6">
        <f t="shared" si="16"/>
        <v>0.79192220162268168</v>
      </c>
      <c r="T139" s="6">
        <f t="shared" si="12"/>
        <v>35.636499073020673</v>
      </c>
    </row>
    <row r="140" spans="1:20" ht="15.75" x14ac:dyDescent="0.25">
      <c r="A140" s="6"/>
      <c r="B140" s="13"/>
      <c r="C140" s="6"/>
      <c r="D140" s="6"/>
      <c r="E140" s="6"/>
      <c r="F140" s="6"/>
      <c r="G140" s="6"/>
      <c r="H140" s="6"/>
      <c r="I140" s="6"/>
      <c r="L140" s="6">
        <v>82</v>
      </c>
      <c r="M140" s="13">
        <f t="shared" si="10"/>
        <v>943.09671569815384</v>
      </c>
      <c r="N140" s="6">
        <f t="shared" si="13"/>
        <v>0</v>
      </c>
      <c r="O140" s="6"/>
      <c r="P140" s="6">
        <f t="shared" si="14"/>
        <v>0.99026806874157025</v>
      </c>
      <c r="Q140" s="6">
        <f t="shared" si="15"/>
        <v>0.13917310096006569</v>
      </c>
      <c r="R140" s="6">
        <f t="shared" si="11"/>
        <v>5.0491378625930912</v>
      </c>
      <c r="S140" s="6">
        <f t="shared" si="16"/>
        <v>0.70270417351195857</v>
      </c>
      <c r="T140" s="6">
        <f t="shared" si="12"/>
        <v>31.621687808038132</v>
      </c>
    </row>
    <row r="141" spans="1:20" ht="15.75" x14ac:dyDescent="0.25">
      <c r="A141" s="6"/>
      <c r="B141" s="13"/>
      <c r="C141" s="6"/>
      <c r="D141" s="6"/>
      <c r="E141" s="6"/>
      <c r="F141" s="6"/>
      <c r="G141" s="6"/>
      <c r="H141" s="6"/>
      <c r="I141" s="6"/>
      <c r="L141" s="6">
        <v>83</v>
      </c>
      <c r="M141" s="13">
        <f t="shared" si="10"/>
        <v>1045.1656121776025</v>
      </c>
      <c r="N141" s="6">
        <f t="shared" si="13"/>
        <v>0</v>
      </c>
      <c r="O141" s="6"/>
      <c r="P141" s="6">
        <f t="shared" si="14"/>
        <v>0.99254615164132198</v>
      </c>
      <c r="Q141" s="6">
        <f t="shared" si="15"/>
        <v>0.12186934340514749</v>
      </c>
      <c r="R141" s="6">
        <f t="shared" si="11"/>
        <v>5.0375491272942421</v>
      </c>
      <c r="S141" s="6">
        <f t="shared" si="16"/>
        <v>0.61392280451452308</v>
      </c>
      <c r="T141" s="6">
        <f t="shared" si="12"/>
        <v>27.626526203153539</v>
      </c>
    </row>
    <row r="142" spans="1:20" ht="15.75" x14ac:dyDescent="0.25">
      <c r="A142" s="6"/>
      <c r="B142" s="13"/>
      <c r="C142" s="6"/>
      <c r="D142" s="6"/>
      <c r="E142" s="6"/>
      <c r="F142" s="6"/>
      <c r="G142" s="6"/>
      <c r="H142" s="6"/>
      <c r="I142" s="6"/>
      <c r="L142" s="6">
        <v>84</v>
      </c>
      <c r="M142" s="13">
        <f t="shared" si="10"/>
        <v>1181.3421856032842</v>
      </c>
      <c r="N142" s="6">
        <f t="shared" si="13"/>
        <v>0</v>
      </c>
      <c r="O142" s="6"/>
      <c r="P142" s="6">
        <f t="shared" si="14"/>
        <v>0.99452189536827329</v>
      </c>
      <c r="Q142" s="6">
        <f t="shared" si="15"/>
        <v>0.10452846326765346</v>
      </c>
      <c r="R142" s="6">
        <f t="shared" si="11"/>
        <v>5.0275413978175827</v>
      </c>
      <c r="S142" s="6">
        <f t="shared" si="16"/>
        <v>0.52552117632838236</v>
      </c>
      <c r="T142" s="6">
        <f t="shared" si="12"/>
        <v>23.648452934777207</v>
      </c>
    </row>
    <row r="143" spans="1:20" ht="15.75" x14ac:dyDescent="0.25">
      <c r="A143" s="6"/>
      <c r="B143" s="13"/>
      <c r="C143" s="6"/>
      <c r="D143" s="6"/>
      <c r="E143" s="6"/>
      <c r="F143" s="6"/>
      <c r="G143" s="6"/>
      <c r="H143" s="6"/>
      <c r="I143" s="6"/>
      <c r="L143" s="6">
        <v>85</v>
      </c>
      <c r="M143" s="13">
        <f t="shared" si="10"/>
        <v>1372.0887636462073</v>
      </c>
      <c r="N143" s="6">
        <f t="shared" si="13"/>
        <v>0</v>
      </c>
      <c r="O143" s="6"/>
      <c r="P143" s="6">
        <f t="shared" si="14"/>
        <v>0.99619469809174555</v>
      </c>
      <c r="Q143" s="6">
        <f t="shared" si="15"/>
        <v>8.7155742747658138E-2</v>
      </c>
      <c r="R143" s="6">
        <f t="shared" si="11"/>
        <v>5.019099187716737</v>
      </c>
      <c r="S143" s="6">
        <f t="shared" si="16"/>
        <v>0.43744331762961985</v>
      </c>
      <c r="T143" s="6">
        <f t="shared" si="12"/>
        <v>19.684949293332895</v>
      </c>
    </row>
    <row r="144" spans="1:20" ht="15.75" x14ac:dyDescent="0.25">
      <c r="A144" s="6"/>
      <c r="B144" s="13"/>
      <c r="C144" s="6"/>
      <c r="D144" s="6"/>
      <c r="E144" s="6"/>
      <c r="F144" s="6"/>
      <c r="G144" s="6"/>
      <c r="H144" s="6"/>
      <c r="I144" s="6"/>
      <c r="L144" s="6">
        <v>86</v>
      </c>
      <c r="M144" s="13">
        <f t="shared" si="10"/>
        <v>1658.3304596186531</v>
      </c>
      <c r="N144" s="6">
        <f t="shared" si="13"/>
        <v>0</v>
      </c>
      <c r="O144" s="6"/>
      <c r="P144" s="6">
        <f t="shared" si="14"/>
        <v>0.9975640502598242</v>
      </c>
      <c r="Q144" s="6">
        <f t="shared" si="15"/>
        <v>6.9756473744125455E-2</v>
      </c>
      <c r="R144" s="6">
        <f t="shared" si="11"/>
        <v>5.0122094904058612</v>
      </c>
      <c r="S144" s="6">
        <f t="shared" si="16"/>
        <v>0.3496340597175529</v>
      </c>
      <c r="T144" s="6">
        <f t="shared" si="12"/>
        <v>15.73353268728988</v>
      </c>
    </row>
    <row r="145" spans="1:20" ht="15.75" x14ac:dyDescent="0.25">
      <c r="A145" s="6"/>
      <c r="B145" s="13"/>
      <c r="C145" s="6"/>
      <c r="D145" s="6"/>
      <c r="E145" s="6"/>
      <c r="F145" s="6"/>
      <c r="G145" s="6"/>
      <c r="H145" s="6"/>
      <c r="I145" s="6"/>
      <c r="L145" s="6">
        <v>87</v>
      </c>
      <c r="M145" s="13">
        <f t="shared" si="10"/>
        <v>2135.5598018708524</v>
      </c>
      <c r="N145" s="6">
        <f t="shared" si="13"/>
        <v>0</v>
      </c>
      <c r="O145" s="6"/>
      <c r="P145" s="6">
        <f t="shared" si="14"/>
        <v>0.99862953475457383</v>
      </c>
      <c r="Q145" s="6">
        <f t="shared" si="15"/>
        <v>5.2335956242943966E-2</v>
      </c>
      <c r="R145" s="6">
        <f t="shared" si="11"/>
        <v>5.0068617299896054</v>
      </c>
      <c r="S145" s="6">
        <f t="shared" si="16"/>
        <v>0.26203889641520672</v>
      </c>
      <c r="T145" s="6">
        <f t="shared" si="12"/>
        <v>11.791750338684302</v>
      </c>
    </row>
    <row r="146" spans="1:20" ht="15.75" x14ac:dyDescent="0.25">
      <c r="A146" s="6"/>
      <c r="B146" s="13"/>
      <c r="C146" s="6"/>
      <c r="D146" s="6"/>
      <c r="E146" s="6"/>
      <c r="F146" s="6"/>
      <c r="G146" s="6"/>
      <c r="H146" s="6"/>
      <c r="I146" s="6"/>
      <c r="L146" s="6">
        <v>88</v>
      </c>
      <c r="M146" s="13">
        <f t="shared" si="10"/>
        <v>3090.2552552075786</v>
      </c>
      <c r="N146" s="6">
        <f t="shared" si="13"/>
        <v>0</v>
      </c>
      <c r="O146" s="6"/>
      <c r="P146" s="6">
        <f t="shared" si="14"/>
        <v>0.99939082701909576</v>
      </c>
      <c r="Q146" s="6">
        <f t="shared" si="15"/>
        <v>3.489949670250108E-2</v>
      </c>
      <c r="R146" s="6">
        <f t="shared" si="11"/>
        <v>5.0030477214941085</v>
      </c>
      <c r="S146" s="6">
        <f t="shared" si="16"/>
        <v>0.17460384745873919</v>
      </c>
      <c r="T146" s="6">
        <f t="shared" si="12"/>
        <v>7.8571731356432641</v>
      </c>
    </row>
    <row r="147" spans="1:20" ht="15.75" x14ac:dyDescent="0.25">
      <c r="A147" s="6"/>
      <c r="B147" s="13"/>
      <c r="C147" s="6"/>
      <c r="D147" s="6"/>
      <c r="E147" s="6"/>
      <c r="F147" s="6"/>
      <c r="G147" s="6"/>
      <c r="H147" s="6"/>
      <c r="I147" s="6"/>
      <c r="L147" s="6">
        <v>89</v>
      </c>
      <c r="M147" s="13">
        <f t="shared" si="10"/>
        <v>5954.8108782315121</v>
      </c>
      <c r="N147" s="6">
        <f t="shared" si="13"/>
        <v>0</v>
      </c>
      <c r="O147" s="6"/>
      <c r="P147" s="6">
        <f t="shared" si="14"/>
        <v>0.99984769515639127</v>
      </c>
      <c r="Q147" s="6">
        <f t="shared" si="15"/>
        <v>1.7452406437283376E-2</v>
      </c>
      <c r="R147" s="6">
        <f t="shared" si="11"/>
        <v>5.0007616402195385</v>
      </c>
      <c r="S147" s="6">
        <f t="shared" si="16"/>
        <v>8.7275324641087254E-2</v>
      </c>
      <c r="T147" s="6">
        <f t="shared" si="12"/>
        <v>3.9273896088489262</v>
      </c>
    </row>
    <row r="148" spans="1:20" ht="15.75" x14ac:dyDescent="0.25">
      <c r="A148" s="6"/>
      <c r="B148" s="13"/>
      <c r="C148" s="6"/>
      <c r="D148" s="6"/>
      <c r="E148" s="6"/>
      <c r="F148" s="6"/>
      <c r="G148" s="6"/>
      <c r="H148" s="6"/>
      <c r="I148" s="6"/>
      <c r="L148" s="6">
        <v>90</v>
      </c>
      <c r="M148" s="13">
        <f t="shared" si="10"/>
        <v>1.6324552277619075E+18</v>
      </c>
      <c r="N148" s="6">
        <f t="shared" si="13"/>
        <v>0</v>
      </c>
      <c r="O148" s="6"/>
      <c r="P148" s="6">
        <f t="shared" si="14"/>
        <v>1</v>
      </c>
      <c r="Q148" s="6">
        <f t="shared" si="15"/>
        <v>6.1257422745431001E-17</v>
      </c>
      <c r="R148" s="6">
        <f t="shared" si="11"/>
        <v>5</v>
      </c>
      <c r="S148" s="6">
        <f t="shared" si="16"/>
        <v>3.06287113727155E-16</v>
      </c>
      <c r="T148" s="6">
        <f t="shared" si="12"/>
        <v>1.3782920117721975E-14</v>
      </c>
    </row>
    <row r="150" spans="1:20" ht="15.75" x14ac:dyDescent="0.25">
      <c r="B150" s="13"/>
      <c r="C150" s="6"/>
      <c r="M150" s="13">
        <f>MIN(M59:M148)</f>
        <v>361.64938488957478</v>
      </c>
      <c r="N150" s="6">
        <f>SUM(N59:N148)</f>
        <v>34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attiva</vt:lpstr>
      <vt:lpstr>passiva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-- Zoppellaro</dc:creator>
  <cp:lastModifiedBy>rzopp</cp:lastModifiedBy>
  <dcterms:created xsi:type="dcterms:W3CDTF">2021-09-07T08:21:00Z</dcterms:created>
  <dcterms:modified xsi:type="dcterms:W3CDTF">2022-04-04T14:18:07Z</dcterms:modified>
</cp:coreProperties>
</file>