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SEMINARI\FILES_Fondazioni_Miste\Excel_FondMiste_Lt\"/>
    </mc:Choice>
  </mc:AlternateContent>
  <xr:revisionPtr revIDLastSave="0" documentId="13_ncr:1_{C9A31A0A-4107-4E94-B3EA-FB42CE4414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7" i="2" l="1"/>
  <c r="I28" i="2"/>
  <c r="I30" i="2"/>
  <c r="I32" i="2"/>
  <c r="G24" i="2"/>
  <c r="G26" i="2"/>
  <c r="G28" i="2"/>
  <c r="L28" i="2" s="1"/>
  <c r="G30" i="2"/>
  <c r="L30" i="2" s="1"/>
  <c r="G32" i="2"/>
  <c r="L32" i="2" s="1"/>
  <c r="E23" i="2"/>
  <c r="F23" i="2"/>
  <c r="C25" i="2"/>
  <c r="C27" i="2"/>
  <c r="C29" i="2"/>
  <c r="C31" i="2"/>
  <c r="E24" i="2"/>
  <c r="Q24" i="2" s="1"/>
  <c r="F24" i="2"/>
  <c r="E25" i="2"/>
  <c r="F25" i="2"/>
  <c r="E26" i="2"/>
  <c r="Q26" i="2" s="1"/>
  <c r="F26" i="2"/>
  <c r="E27" i="2"/>
  <c r="Q27" i="2" s="1"/>
  <c r="F27" i="2"/>
  <c r="E28" i="2"/>
  <c r="Q28" i="2" s="1"/>
  <c r="F28" i="2"/>
  <c r="E29" i="2"/>
  <c r="Q29" i="2" s="1"/>
  <c r="F29" i="2"/>
  <c r="E30" i="2"/>
  <c r="Q30" i="2" s="1"/>
  <c r="F30" i="2"/>
  <c r="E31" i="2"/>
  <c r="Q31" i="2" s="1"/>
  <c r="F31" i="2"/>
  <c r="E32" i="2"/>
  <c r="Q32" i="2" s="1"/>
  <c r="F32" i="2"/>
  <c r="D23" i="2"/>
  <c r="D25" i="2"/>
  <c r="D27" i="2"/>
  <c r="D31" i="2"/>
  <c r="C23" i="2"/>
  <c r="B24" i="2"/>
  <c r="B25" i="2"/>
  <c r="G25" i="2" s="1"/>
  <c r="B26" i="2"/>
  <c r="B27" i="2"/>
  <c r="N27" i="2" s="1"/>
  <c r="B28" i="2"/>
  <c r="S28" i="2" s="1"/>
  <c r="B29" i="2"/>
  <c r="I29" i="2" s="1"/>
  <c r="B30" i="2"/>
  <c r="N30" i="2" s="1"/>
  <c r="B31" i="2"/>
  <c r="R31" i="2" s="1"/>
  <c r="B32" i="2"/>
  <c r="S32" i="2" s="1"/>
  <c r="B23" i="2"/>
  <c r="G23" i="2" s="1"/>
  <c r="C14" i="2"/>
  <c r="D14" i="2"/>
  <c r="C15" i="2"/>
  <c r="C28" i="2" s="1"/>
  <c r="D15" i="2"/>
  <c r="D28" i="2" s="1"/>
  <c r="C16" i="2"/>
  <c r="D16" i="2"/>
  <c r="D29" i="2" s="1"/>
  <c r="C17" i="2"/>
  <c r="C30" i="2" s="1"/>
  <c r="D17" i="2"/>
  <c r="D30" i="2" s="1"/>
  <c r="C18" i="2"/>
  <c r="D18" i="2"/>
  <c r="C19" i="2"/>
  <c r="C32" i="2" s="1"/>
  <c r="D19" i="2"/>
  <c r="D32" i="2" s="1"/>
  <c r="C10" i="2"/>
  <c r="D10" i="2" s="1"/>
  <c r="C11" i="2" s="1"/>
  <c r="D11" i="2" s="1"/>
  <c r="C12" i="2" s="1"/>
  <c r="D12" i="2" s="1"/>
  <c r="C13" i="2" s="1"/>
  <c r="D13" i="2" s="1"/>
  <c r="D26" i="2" s="1"/>
  <c r="M26" i="2" s="1"/>
  <c r="H26" i="2" l="1"/>
  <c r="J26" i="2" s="1"/>
  <c r="R29" i="2"/>
  <c r="H25" i="2"/>
  <c r="I25" i="2" s="1"/>
  <c r="K25" i="2" s="1"/>
  <c r="H29" i="2"/>
  <c r="J29" i="2" s="1"/>
  <c r="M31" i="2"/>
  <c r="O31" i="2" s="1"/>
  <c r="M27" i="2"/>
  <c r="O27" i="2" s="1"/>
  <c r="N29" i="2"/>
  <c r="S31" i="2"/>
  <c r="C26" i="2"/>
  <c r="R32" i="2"/>
  <c r="R28" i="2"/>
  <c r="G31" i="2"/>
  <c r="L31" i="2" s="1"/>
  <c r="G27" i="2"/>
  <c r="L27" i="2" s="1"/>
  <c r="H30" i="2"/>
  <c r="J30" i="2" s="1"/>
  <c r="I31" i="2"/>
  <c r="I27" i="2"/>
  <c r="M30" i="2"/>
  <c r="O30" i="2" s="1"/>
  <c r="N32" i="2"/>
  <c r="N28" i="2"/>
  <c r="S30" i="2"/>
  <c r="R27" i="2"/>
  <c r="H23" i="2"/>
  <c r="J23" i="2" s="1"/>
  <c r="H27" i="2"/>
  <c r="H31" i="2"/>
  <c r="M23" i="2"/>
  <c r="M29" i="2"/>
  <c r="O29" i="2" s="1"/>
  <c r="N31" i="2"/>
  <c r="S29" i="2"/>
  <c r="M25" i="2"/>
  <c r="D24" i="2"/>
  <c r="M24" i="2" s="1"/>
  <c r="C24" i="2"/>
  <c r="H24" i="2" s="1"/>
  <c r="R30" i="2"/>
  <c r="G29" i="2"/>
  <c r="L29" i="2" s="1"/>
  <c r="H28" i="2"/>
  <c r="J28" i="2" s="1"/>
  <c r="H32" i="2"/>
  <c r="J32" i="2" s="1"/>
  <c r="K32" i="2" s="1"/>
  <c r="M32" i="2"/>
  <c r="O32" i="2" s="1"/>
  <c r="M28" i="2"/>
  <c r="O28" i="2" s="1"/>
  <c r="L23" i="2"/>
  <c r="L25" i="2"/>
  <c r="J25" i="2"/>
  <c r="L26" i="2"/>
  <c r="L24" i="2"/>
  <c r="K29" i="2"/>
  <c r="J31" i="2"/>
  <c r="K31" i="2" s="1"/>
  <c r="J27" i="2"/>
  <c r="K27" i="2" s="1"/>
  <c r="K30" i="2"/>
  <c r="K28" i="2"/>
  <c r="Q23" i="2"/>
  <c r="Q25" i="2"/>
  <c r="J24" i="2" l="1"/>
  <c r="I24" i="2"/>
  <c r="K24" i="2" s="1"/>
  <c r="I23" i="2"/>
  <c r="K23" i="2" s="1"/>
  <c r="I26" i="2"/>
  <c r="K26" i="2" s="1"/>
  <c r="N26" i="2"/>
  <c r="O26" i="2"/>
  <c r="O25" i="2"/>
  <c r="N25" i="2"/>
  <c r="N24" i="2"/>
  <c r="O24" i="2"/>
  <c r="N23" i="2"/>
  <c r="O23" i="2"/>
  <c r="P25" i="2" l="1"/>
  <c r="P23" i="2"/>
  <c r="P24" i="2"/>
  <c r="P26" i="2"/>
  <c r="P27" i="2" l="1"/>
  <c r="P28" i="2" s="1"/>
  <c r="P29" i="2" s="1"/>
  <c r="P30" i="2" s="1"/>
  <c r="P31" i="2" s="1"/>
  <c r="P32" i="2" s="1"/>
  <c r="M35" i="2" s="1"/>
  <c r="R26" i="2" s="1"/>
  <c r="R23" i="2" l="1"/>
  <c r="R24" i="2"/>
  <c r="S26" i="2"/>
  <c r="S23" i="2"/>
  <c r="S24" i="2"/>
  <c r="R25" i="2"/>
  <c r="R34" i="2" s="1"/>
  <c r="R35" i="2" s="1"/>
  <c r="S25" i="2"/>
  <c r="S34" i="2" s="1"/>
  <c r="R38" i="2" s="1"/>
  <c r="N7" i="2" s="1"/>
  <c r="R37" i="2" l="1"/>
  <c r="N6" i="2" s="1"/>
</calcChain>
</file>

<file path=xl/sharedStrings.xml><?xml version="1.0" encoding="utf-8"?>
<sst xmlns="http://schemas.openxmlformats.org/spreadsheetml/2006/main" count="39" uniqueCount="33">
  <si>
    <t>L (m) =</t>
  </si>
  <si>
    <t>B (m) =</t>
  </si>
  <si>
    <t>strato</t>
  </si>
  <si>
    <t>h (m)</t>
  </si>
  <si>
    <t>E (MPa)</t>
  </si>
  <si>
    <r>
      <rPr>
        <sz val="11"/>
        <color theme="1"/>
        <rFont val="Symbol"/>
        <family val="1"/>
        <charset val="2"/>
      </rPr>
      <t>n</t>
    </r>
    <r>
      <rPr>
        <sz val="11"/>
        <color theme="1"/>
        <rFont val="Calibri"/>
        <family val="2"/>
        <scheme val="minor"/>
      </rPr>
      <t xml:space="preserve"> (-)</t>
    </r>
  </si>
  <si>
    <t>m1 = L/B</t>
  </si>
  <si>
    <t>z1 (m)</t>
  </si>
  <si>
    <t>z2 (m)</t>
  </si>
  <si>
    <t>n2 = 2 z2/B</t>
  </si>
  <si>
    <t>n1 = 2 z1/B</t>
  </si>
  <si>
    <t>A*1</t>
  </si>
  <si>
    <t>B*1</t>
  </si>
  <si>
    <t>Iw1</t>
  </si>
  <si>
    <t>m2 = L/B</t>
  </si>
  <si>
    <t>A*2</t>
  </si>
  <si>
    <t>B*2</t>
  </si>
  <si>
    <t>Iw2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</si>
  <si>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I.tot =</t>
    </r>
  </si>
  <si>
    <r>
      <t>E/(1-</t>
    </r>
    <r>
      <rPr>
        <sz val="11"/>
        <color theme="1"/>
        <rFont val="Symbol"/>
        <family val="1"/>
        <charset val="2"/>
      </rPr>
      <t>n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) </t>
    </r>
    <r>
      <rPr>
        <sz val="11"/>
        <color theme="1"/>
        <rFont val="Calibri"/>
        <family val="2"/>
        <scheme val="minor"/>
      </rPr>
      <t xml:space="preserve"> (MPa)</t>
    </r>
  </si>
  <si>
    <t>somma =</t>
  </si>
  <si>
    <t>1/somma =</t>
  </si>
  <si>
    <t>E.eq (MPa) =</t>
  </si>
  <si>
    <r>
      <rPr>
        <sz val="11"/>
        <color theme="1"/>
        <rFont val="Symbol"/>
        <family val="1"/>
        <charset val="2"/>
      </rPr>
      <t>n</t>
    </r>
    <r>
      <rPr>
        <sz val="11"/>
        <color theme="1"/>
        <rFont val="Calibri"/>
        <family val="2"/>
        <scheme val="minor"/>
      </rPr>
      <t>.eq =</t>
    </r>
  </si>
  <si>
    <t>coefficiente di Poisson equivalente:</t>
  </si>
  <si>
    <r>
      <rPr>
        <sz val="14"/>
        <color theme="1"/>
        <rFont val="Symbol"/>
        <family val="1"/>
        <charset val="2"/>
      </rPr>
      <t>n</t>
    </r>
    <r>
      <rPr>
        <vertAlign val="subscript"/>
        <sz val="14"/>
        <color theme="1"/>
        <rFont val="Calibri"/>
        <family val="2"/>
        <scheme val="minor"/>
      </rPr>
      <t>eq</t>
    </r>
    <r>
      <rPr>
        <sz val="14"/>
        <color theme="1"/>
        <rFont val="Calibri"/>
        <family val="2"/>
        <scheme val="minor"/>
      </rPr>
      <t xml:space="preserve"> (-) =</t>
    </r>
  </si>
  <si>
    <r>
      <t>E</t>
    </r>
    <r>
      <rPr>
        <vertAlign val="subscript"/>
        <sz val="14"/>
        <color theme="1"/>
        <rFont val="Calibri"/>
        <family val="2"/>
        <scheme val="minor"/>
      </rPr>
      <t>eq</t>
    </r>
    <r>
      <rPr>
        <sz val="14"/>
        <color theme="1"/>
        <rFont val="Calibri"/>
        <family val="2"/>
        <scheme val="minor"/>
      </rPr>
      <t xml:space="preserve"> (MPa) =</t>
    </r>
  </si>
  <si>
    <t>(Fraser &amp; Wardle  1976)</t>
  </si>
  <si>
    <t>larghezza fondazione:</t>
  </si>
  <si>
    <t>lunghezza fondazione:</t>
  </si>
  <si>
    <t>N.B.: introdurre i dati esclusivamente nelle caselle in giallo</t>
  </si>
  <si>
    <t>SOTTOSUOLO STRATIFICATO - MODULO ELASTICO EQUIVALENTE</t>
  </si>
  <si>
    <t>modulo elastico equivalente: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</si>
</sst>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vertAlign val="subscript"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24"/>
      <name val="Calibri"/>
      <family val="2"/>
      <scheme val="minor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left"/>
    </xf>
    <xf numFmtId="0" fontId="11" fillId="2" borderId="0" xfId="0" applyFont="1" applyFill="1"/>
    <xf numFmtId="0" fontId="12" fillId="2" borderId="0" xfId="0" applyFont="1" applyFill="1"/>
    <xf numFmtId="14" fontId="3" fillId="0" borderId="0" xfId="0" applyNumberFormat="1" applyFont="1" applyFill="1" applyAlignment="1">
      <alignment horizontal="center"/>
    </xf>
    <xf numFmtId="0" fontId="1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95250</xdr:rowOff>
    </xdr:from>
    <xdr:to>
      <xdr:col>15</xdr:col>
      <xdr:colOff>0</xdr:colOff>
      <xdr:row>53</xdr:row>
      <xdr:rowOff>180976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" t="5740" b="906"/>
        <a:stretch/>
      </xdr:blipFill>
      <xdr:spPr bwMode="auto">
        <a:xfrm>
          <a:off x="0" y="7743825"/>
          <a:ext cx="9686925" cy="2943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workbookViewId="0">
      <selection activeCell="N6" sqref="N6"/>
    </sheetView>
  </sheetViews>
  <sheetFormatPr defaultRowHeight="15" x14ac:dyDescent="0.25"/>
  <cols>
    <col min="5" max="5" width="12.140625" bestFit="1" customWidth="1"/>
    <col min="8" max="8" width="11.7109375" customWidth="1"/>
    <col min="11" max="11" width="9.140625" customWidth="1"/>
    <col min="13" max="13" width="11.7109375" customWidth="1"/>
    <col min="17" max="17" width="14.7109375" customWidth="1"/>
  </cols>
  <sheetData>
    <row r="1" spans="1:21" ht="31.5" x14ac:dyDescent="0.5">
      <c r="A1" s="18" t="s">
        <v>31</v>
      </c>
      <c r="E1" s="1"/>
      <c r="K1" s="15" t="s">
        <v>30</v>
      </c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21" x14ac:dyDescent="0.35">
      <c r="A2" s="1" t="s">
        <v>27</v>
      </c>
      <c r="M2" s="17">
        <v>43546</v>
      </c>
    </row>
    <row r="6" spans="1:21" ht="20.25" x14ac:dyDescent="0.35">
      <c r="A6" t="s">
        <v>28</v>
      </c>
      <c r="D6" s="4" t="s">
        <v>1</v>
      </c>
      <c r="E6" s="5">
        <v>10</v>
      </c>
      <c r="I6" s="14" t="s">
        <v>32</v>
      </c>
      <c r="J6" s="13"/>
      <c r="M6" s="4" t="s">
        <v>26</v>
      </c>
      <c r="N6" s="11">
        <f>R37</f>
        <v>81.874492108178202</v>
      </c>
    </row>
    <row r="7" spans="1:21" ht="20.25" x14ac:dyDescent="0.35">
      <c r="A7" t="s">
        <v>29</v>
      </c>
      <c r="D7" s="4" t="s">
        <v>0</v>
      </c>
      <c r="E7" s="5">
        <v>10</v>
      </c>
      <c r="I7" s="14" t="s">
        <v>24</v>
      </c>
      <c r="M7" s="4" t="s">
        <v>25</v>
      </c>
      <c r="N7" s="11">
        <f>R38</f>
        <v>0.3</v>
      </c>
    </row>
    <row r="9" spans="1:21" x14ac:dyDescent="0.25">
      <c r="A9" s="6" t="s">
        <v>2</v>
      </c>
      <c r="B9" s="6" t="s">
        <v>3</v>
      </c>
      <c r="C9" s="6" t="s">
        <v>7</v>
      </c>
      <c r="D9" s="6" t="s">
        <v>8</v>
      </c>
      <c r="F9" s="6" t="s">
        <v>4</v>
      </c>
      <c r="G9" s="8" t="s">
        <v>5</v>
      </c>
      <c r="H9" s="6"/>
    </row>
    <row r="10" spans="1:21" x14ac:dyDescent="0.25">
      <c r="A10" s="6">
        <v>1</v>
      </c>
      <c r="B10" s="3">
        <v>10</v>
      </c>
      <c r="C10" s="6">
        <f>0</f>
        <v>0</v>
      </c>
      <c r="D10" s="6">
        <f>C10+B10</f>
        <v>10</v>
      </c>
      <c r="F10" s="3">
        <v>91</v>
      </c>
      <c r="G10" s="3">
        <v>0.3</v>
      </c>
    </row>
    <row r="11" spans="1:21" x14ac:dyDescent="0.25">
      <c r="A11" s="6">
        <v>2</v>
      </c>
      <c r="B11" s="3">
        <v>10</v>
      </c>
      <c r="C11" s="6">
        <f>IF(B11="","",D10)</f>
        <v>10</v>
      </c>
      <c r="D11" s="6">
        <f>IF(B11="","",C11+B11)</f>
        <v>20</v>
      </c>
      <c r="F11" s="3">
        <v>72.8</v>
      </c>
      <c r="G11" s="3">
        <v>0.3</v>
      </c>
    </row>
    <row r="12" spans="1:21" x14ac:dyDescent="0.25">
      <c r="A12" s="6">
        <v>3</v>
      </c>
      <c r="B12" s="3">
        <v>10</v>
      </c>
      <c r="C12" s="6">
        <f t="shared" ref="C12:C19" si="0">IF(B12="","",D11)</f>
        <v>20</v>
      </c>
      <c r="D12" s="6">
        <f t="shared" ref="D12:D19" si="1">IF(B12="","",C12+B12)</f>
        <v>30</v>
      </c>
      <c r="F12" s="3">
        <v>54.6</v>
      </c>
      <c r="G12" s="3">
        <v>0.3</v>
      </c>
    </row>
    <row r="13" spans="1:21" x14ac:dyDescent="0.25">
      <c r="A13" s="6">
        <v>4</v>
      </c>
      <c r="B13" s="3">
        <v>10</v>
      </c>
      <c r="C13" s="6">
        <f t="shared" si="0"/>
        <v>30</v>
      </c>
      <c r="D13" s="6">
        <f t="shared" si="1"/>
        <v>40</v>
      </c>
      <c r="F13" s="3">
        <v>91</v>
      </c>
      <c r="G13" s="3">
        <v>0.3</v>
      </c>
      <c r="H13" s="6"/>
    </row>
    <row r="14" spans="1:21" x14ac:dyDescent="0.25">
      <c r="A14" s="6">
        <v>5</v>
      </c>
      <c r="B14" s="3"/>
      <c r="C14" s="6" t="str">
        <f t="shared" si="0"/>
        <v/>
      </c>
      <c r="D14" s="6" t="str">
        <f t="shared" si="1"/>
        <v/>
      </c>
      <c r="F14" s="3"/>
      <c r="G14" s="3"/>
      <c r="H14" s="6"/>
    </row>
    <row r="15" spans="1:21" x14ac:dyDescent="0.25">
      <c r="A15" s="6">
        <v>6</v>
      </c>
      <c r="B15" s="3"/>
      <c r="C15" s="6" t="str">
        <f t="shared" si="0"/>
        <v/>
      </c>
      <c r="D15" s="6" t="str">
        <f t="shared" si="1"/>
        <v/>
      </c>
      <c r="F15" s="3"/>
      <c r="G15" s="3"/>
      <c r="H15" s="6"/>
    </row>
    <row r="16" spans="1:21" x14ac:dyDescent="0.25">
      <c r="A16" s="6">
        <v>7</v>
      </c>
      <c r="B16" s="3"/>
      <c r="C16" s="6" t="str">
        <f t="shared" si="0"/>
        <v/>
      </c>
      <c r="D16" s="6" t="str">
        <f t="shared" si="1"/>
        <v/>
      </c>
      <c r="F16" s="3"/>
      <c r="G16" s="3"/>
      <c r="H16" s="6"/>
    </row>
    <row r="17" spans="1:19" x14ac:dyDescent="0.25">
      <c r="A17" s="6">
        <v>8</v>
      </c>
      <c r="B17" s="3"/>
      <c r="C17" s="6" t="str">
        <f t="shared" si="0"/>
        <v/>
      </c>
      <c r="D17" s="6" t="str">
        <f t="shared" si="1"/>
        <v/>
      </c>
      <c r="F17" s="3"/>
      <c r="G17" s="3"/>
      <c r="H17" s="6"/>
    </row>
    <row r="18" spans="1:19" x14ac:dyDescent="0.25">
      <c r="A18" s="6">
        <v>9</v>
      </c>
      <c r="B18" s="3"/>
      <c r="C18" s="6" t="str">
        <f t="shared" si="0"/>
        <v/>
      </c>
      <c r="D18" s="6" t="str">
        <f t="shared" si="1"/>
        <v/>
      </c>
      <c r="F18" s="3"/>
      <c r="G18" s="3"/>
    </row>
    <row r="19" spans="1:19" x14ac:dyDescent="0.25">
      <c r="A19" s="6">
        <v>10</v>
      </c>
      <c r="B19" s="3"/>
      <c r="C19" s="6" t="str">
        <f t="shared" si="0"/>
        <v/>
      </c>
      <c r="D19" s="6" t="str">
        <f t="shared" si="1"/>
        <v/>
      </c>
      <c r="F19" s="3"/>
      <c r="G19" s="3"/>
    </row>
    <row r="22" spans="1:19" ht="17.25" x14ac:dyDescent="0.25">
      <c r="A22" s="6" t="s">
        <v>2</v>
      </c>
      <c r="B22" s="6" t="s">
        <v>3</v>
      </c>
      <c r="C22" s="6" t="s">
        <v>7</v>
      </c>
      <c r="D22" s="6" t="s">
        <v>8</v>
      </c>
      <c r="E22" s="6" t="s">
        <v>4</v>
      </c>
      <c r="F22" s="8" t="s">
        <v>5</v>
      </c>
      <c r="G22" s="6" t="s">
        <v>6</v>
      </c>
      <c r="H22" s="6" t="s">
        <v>10</v>
      </c>
      <c r="I22" s="6" t="s">
        <v>11</v>
      </c>
      <c r="J22" s="6" t="s">
        <v>12</v>
      </c>
      <c r="K22" s="9" t="s">
        <v>13</v>
      </c>
      <c r="L22" s="6" t="s">
        <v>14</v>
      </c>
      <c r="M22" s="6" t="s">
        <v>9</v>
      </c>
      <c r="N22" s="6" t="s">
        <v>15</v>
      </c>
      <c r="O22" s="6" t="s">
        <v>16</v>
      </c>
      <c r="P22" s="6" t="s">
        <v>17</v>
      </c>
      <c r="Q22" s="6" t="s">
        <v>19</v>
      </c>
    </row>
    <row r="23" spans="1:19" ht="15.75" x14ac:dyDescent="0.25">
      <c r="A23" s="6">
        <v>1</v>
      </c>
      <c r="B23" s="8">
        <f>B10</f>
        <v>10</v>
      </c>
      <c r="C23" s="6">
        <f>C10</f>
        <v>0</v>
      </c>
      <c r="D23" s="6">
        <f>D10</f>
        <v>10</v>
      </c>
      <c r="E23" s="6">
        <f t="shared" ref="E23:F32" si="2">F10</f>
        <v>91</v>
      </c>
      <c r="F23" s="8">
        <f t="shared" si="2"/>
        <v>0.3</v>
      </c>
      <c r="G23" s="6">
        <f t="shared" ref="G23:G32" si="3">IF(B23=0,0,$E$7/$E$6)</f>
        <v>1</v>
      </c>
      <c r="H23" s="6">
        <f t="shared" ref="H23:H32" si="4">IF(B23=0,0,2*C23/$E$6)</f>
        <v>0</v>
      </c>
      <c r="I23" s="6">
        <f>IF(B23=0,0,(1/(2*PI()))*(LN(((1+G23^2+H23^2)^0.5+G23)/((1+G23^2+H23^2)^0.5-G23))+G23*LN(((1+G23^2+H23^2)^0.5+1)/((1+G23^2+H23^2)^0.5-1))))</f>
        <v>0.56109985233918003</v>
      </c>
      <c r="J23" s="6">
        <f>IF(H23=0,H23/4,  (H23/(2*PI())*ATAN(G23/(H23*(1+G23^2+H23^2)^0.5))))</f>
        <v>0</v>
      </c>
      <c r="K23" s="9">
        <f>2*(I23-J23*(1-2*F23)/(1-F23))</f>
        <v>1.1221997046783601</v>
      </c>
      <c r="L23" s="6">
        <f>G23</f>
        <v>1</v>
      </c>
      <c r="M23" s="6">
        <f t="shared" ref="M23:M32" si="5">IF(B23=0,0,2*D23/$E$6)</f>
        <v>2</v>
      </c>
      <c r="N23" s="6">
        <f>IF(B23=0,0,(1/(2*PI()))*(LN(((1+L23^2+M23^2)^0.5+L23)/((1+L23^2+M23^2)^0.5-L23))+L23*LN(((1+L23^2+M23^2)^0.5+1)/((1+L23^2+M23^2)^0.5-1))))</f>
        <v>0.2759793589088822</v>
      </c>
      <c r="O23" s="6">
        <f>IF(M23=0,M23/4,  (M23/(2*PI())*ATAN(L23/(M23*(1+L23^2+M23^2)^0.5))))</f>
        <v>6.4094216848974941E-2</v>
      </c>
      <c r="P23" s="10">
        <f>2*(N23-O23*(1-2*F23)/(1-F23))</f>
        <v>0.47870818427607875</v>
      </c>
      <c r="Q23" s="6">
        <f>E23/(1-F23^2)</f>
        <v>100</v>
      </c>
      <c r="R23" s="6">
        <f t="shared" ref="R23:R32" si="6">IF(B23=0,0,((K23-P23)/$M$35)/Q23)</f>
        <v>6.5192518412105042E-3</v>
      </c>
      <c r="S23" s="6">
        <f>IF(B23=0,0,(F23*(K23-P23)/$M$35))</f>
        <v>0.19557755523631509</v>
      </c>
    </row>
    <row r="24" spans="1:19" ht="15.75" x14ac:dyDescent="0.25">
      <c r="A24" s="6">
        <v>2</v>
      </c>
      <c r="B24" s="8">
        <f t="shared" ref="B24:C32" si="7">B11</f>
        <v>10</v>
      </c>
      <c r="C24" s="6">
        <f t="shared" si="7"/>
        <v>10</v>
      </c>
      <c r="D24" s="6">
        <f t="shared" ref="D24" si="8">D11</f>
        <v>20</v>
      </c>
      <c r="E24" s="6">
        <f t="shared" si="2"/>
        <v>72.8</v>
      </c>
      <c r="F24" s="6">
        <f t="shared" si="2"/>
        <v>0.3</v>
      </c>
      <c r="G24" s="6">
        <f t="shared" si="3"/>
        <v>1</v>
      </c>
      <c r="H24" s="6">
        <f t="shared" si="4"/>
        <v>2</v>
      </c>
      <c r="I24" s="6">
        <f t="shared" ref="I24:I32" si="9">IF(B24=0,0,(1/(2*PI()))*(LN(((1+G24^2+H24^2)^0.5+G24)/((1+G24^2+H24^2)^0.5-G24))+G24*LN(((1+G24^2+H24^2)^0.5+1)/((1+G24^2+H24^2)^0.5-1))))</f>
        <v>0.2759793589088822</v>
      </c>
      <c r="J24" s="6">
        <f t="shared" ref="J24:J32" si="10">IF(H24=0,H24/4,  (H24/(2*PI())*ATAN(G24/(H24*(1+G24^2+H24^2)^0.5))))</f>
        <v>6.4094216848974941E-2</v>
      </c>
      <c r="K24" s="9">
        <f t="shared" ref="K24:K32" si="11">2*(I24-J24*(1-2*F24)/(1-F24))</f>
        <v>0.47870818427607875</v>
      </c>
      <c r="L24" s="6">
        <f t="shared" ref="L24:L32" si="12">G24</f>
        <v>1</v>
      </c>
      <c r="M24" s="6">
        <f t="shared" si="5"/>
        <v>4</v>
      </c>
      <c r="N24" s="6">
        <f t="shared" ref="N24:N32" si="13">IF(B24=0,0,(1/(2*PI()))*(LN(((1+L24^2+M24^2)^0.5+L24)/((1+L24^2+M24^2)^0.5-L24))+L24*LN(((1+L24^2+M24^2)^0.5+1)/((1+L24^2+M24^2)^0.5-1))))</f>
        <v>0.15292794055573766</v>
      </c>
      <c r="O24" s="6">
        <f t="shared" ref="O24:O32" si="14">IF(M24=0,M24/4,  (M24/(2*PI())*ATAN(L24/(M24*(1+L24^2+M24^2)^0.5))))</f>
        <v>3.7469852038154422E-2</v>
      </c>
      <c r="P24" s="10">
        <f>IF(B24=0,P23,2*(N24-O24*(1-2*F24)/(1-F24)))</f>
        <v>0.26303319306787026</v>
      </c>
      <c r="Q24" s="6">
        <f t="shared" ref="Q24:Q32" si="15">E24/(1-F24^2)</f>
        <v>80</v>
      </c>
      <c r="R24" s="6">
        <f t="shared" si="6"/>
        <v>2.7312706130497673E-3</v>
      </c>
      <c r="S24" s="6">
        <f t="shared" ref="S24:S32" si="16">IF(B24=0,0,(F24*(K24-P24)/$M$35))</f>
        <v>6.5550494713194407E-2</v>
      </c>
    </row>
    <row r="25" spans="1:19" ht="15.75" x14ac:dyDescent="0.25">
      <c r="A25" s="6">
        <v>3</v>
      </c>
      <c r="B25" s="8">
        <f t="shared" si="7"/>
        <v>10</v>
      </c>
      <c r="C25" s="6">
        <f t="shared" si="7"/>
        <v>20</v>
      </c>
      <c r="D25" s="6">
        <f t="shared" ref="D25" si="17">D12</f>
        <v>30</v>
      </c>
      <c r="E25" s="6">
        <f t="shared" si="2"/>
        <v>54.6</v>
      </c>
      <c r="F25" s="6">
        <f t="shared" si="2"/>
        <v>0.3</v>
      </c>
      <c r="G25" s="6">
        <f t="shared" si="3"/>
        <v>1</v>
      </c>
      <c r="H25" s="6">
        <f t="shared" si="4"/>
        <v>4</v>
      </c>
      <c r="I25" s="6">
        <f t="shared" si="9"/>
        <v>0.15292794055573766</v>
      </c>
      <c r="J25" s="6">
        <f t="shared" si="10"/>
        <v>3.7469852038154422E-2</v>
      </c>
      <c r="K25" s="9">
        <f t="shared" si="11"/>
        <v>0.26303319306787026</v>
      </c>
      <c r="L25" s="6">
        <f t="shared" si="12"/>
        <v>1</v>
      </c>
      <c r="M25" s="6">
        <f t="shared" si="5"/>
        <v>6</v>
      </c>
      <c r="N25" s="6">
        <f t="shared" si="13"/>
        <v>0.10419384917949109</v>
      </c>
      <c r="O25" s="6">
        <f t="shared" si="14"/>
        <v>2.581205278735782E-2</v>
      </c>
      <c r="P25" s="10">
        <f t="shared" ref="P25:P32" si="18">IF(B25=0,P24,2*(N25-O25*(1-2*F25)/(1-F25)))</f>
        <v>0.17888820945914469</v>
      </c>
      <c r="Q25" s="6">
        <f t="shared" si="15"/>
        <v>60</v>
      </c>
      <c r="R25" s="6">
        <f t="shared" si="6"/>
        <v>1.4207966018906666E-3</v>
      </c>
      <c r="S25" s="6">
        <f t="shared" si="16"/>
        <v>2.5574338834031995E-2</v>
      </c>
    </row>
    <row r="26" spans="1:19" ht="15.75" x14ac:dyDescent="0.25">
      <c r="A26" s="6">
        <v>4</v>
      </c>
      <c r="B26" s="8">
        <f t="shared" si="7"/>
        <v>10</v>
      </c>
      <c r="C26" s="6">
        <f t="shared" si="7"/>
        <v>30</v>
      </c>
      <c r="D26" s="6">
        <f t="shared" ref="D26" si="19">D13</f>
        <v>40</v>
      </c>
      <c r="E26" s="6">
        <f t="shared" si="2"/>
        <v>91</v>
      </c>
      <c r="F26" s="6">
        <f t="shared" si="2"/>
        <v>0.3</v>
      </c>
      <c r="G26" s="6">
        <f t="shared" si="3"/>
        <v>1</v>
      </c>
      <c r="H26" s="6">
        <f t="shared" si="4"/>
        <v>6</v>
      </c>
      <c r="I26" s="6">
        <f t="shared" si="9"/>
        <v>0.10419384917949109</v>
      </c>
      <c r="J26" s="6">
        <f>IF(H26=0,H26/4,  (H26/(2*PI())*ATAN(G26/(H26*(1+G26^2+H26^2)^0.5))))</f>
        <v>2.581205278735782E-2</v>
      </c>
      <c r="K26" s="9">
        <f t="shared" si="11"/>
        <v>0.17888820945914469</v>
      </c>
      <c r="L26" s="6">
        <f t="shared" si="12"/>
        <v>1</v>
      </c>
      <c r="M26" s="6">
        <f t="shared" si="5"/>
        <v>8</v>
      </c>
      <c r="N26" s="6">
        <f t="shared" si="13"/>
        <v>7.8761884366265258E-2</v>
      </c>
      <c r="O26" s="6">
        <f t="shared" si="14"/>
        <v>1.9589073484576867E-2</v>
      </c>
      <c r="P26" s="10">
        <f t="shared" si="18"/>
        <v>0.13513625617872838</v>
      </c>
      <c r="Q26" s="6">
        <f t="shared" si="15"/>
        <v>100</v>
      </c>
      <c r="R26" s="6">
        <f t="shared" si="6"/>
        <v>4.4325370721528276E-4</v>
      </c>
      <c r="S26" s="6">
        <f t="shared" si="16"/>
        <v>1.3297611216458484E-2</v>
      </c>
    </row>
    <row r="27" spans="1:19" ht="15.75" x14ac:dyDescent="0.25">
      <c r="A27" s="6">
        <v>5</v>
      </c>
      <c r="B27" s="8">
        <f t="shared" si="7"/>
        <v>0</v>
      </c>
      <c r="C27" s="6" t="str">
        <f t="shared" si="7"/>
        <v/>
      </c>
      <c r="D27" s="6" t="str">
        <f t="shared" ref="D27" si="20">D14</f>
        <v/>
      </c>
      <c r="E27" s="6">
        <f t="shared" si="2"/>
        <v>0</v>
      </c>
      <c r="F27" s="6">
        <f t="shared" si="2"/>
        <v>0</v>
      </c>
      <c r="G27" s="6">
        <f t="shared" si="3"/>
        <v>0</v>
      </c>
      <c r="H27" s="6">
        <f t="shared" si="4"/>
        <v>0</v>
      </c>
      <c r="I27" s="6">
        <f t="shared" si="9"/>
        <v>0</v>
      </c>
      <c r="J27" s="6">
        <f t="shared" si="10"/>
        <v>0</v>
      </c>
      <c r="K27" s="9">
        <f t="shared" si="11"/>
        <v>0</v>
      </c>
      <c r="L27" s="6">
        <f t="shared" si="12"/>
        <v>0</v>
      </c>
      <c r="M27" s="6">
        <f t="shared" si="5"/>
        <v>0</v>
      </c>
      <c r="N27" s="6">
        <f t="shared" si="13"/>
        <v>0</v>
      </c>
      <c r="O27" s="6">
        <f t="shared" si="14"/>
        <v>0</v>
      </c>
      <c r="P27" s="10">
        <f t="shared" si="18"/>
        <v>0.13513625617872838</v>
      </c>
      <c r="Q27" s="6">
        <f t="shared" si="15"/>
        <v>0</v>
      </c>
      <c r="R27" s="6">
        <f t="shared" si="6"/>
        <v>0</v>
      </c>
      <c r="S27" s="6">
        <f t="shared" si="16"/>
        <v>0</v>
      </c>
    </row>
    <row r="28" spans="1:19" ht="15.75" x14ac:dyDescent="0.25">
      <c r="A28" s="6">
        <v>6</v>
      </c>
      <c r="B28" s="8">
        <f t="shared" si="7"/>
        <v>0</v>
      </c>
      <c r="C28" s="6" t="str">
        <f t="shared" si="7"/>
        <v/>
      </c>
      <c r="D28" s="6" t="str">
        <f t="shared" ref="D28" si="21">D15</f>
        <v/>
      </c>
      <c r="E28" s="6">
        <f t="shared" si="2"/>
        <v>0</v>
      </c>
      <c r="F28" s="6">
        <f t="shared" si="2"/>
        <v>0</v>
      </c>
      <c r="G28" s="6">
        <f t="shared" si="3"/>
        <v>0</v>
      </c>
      <c r="H28" s="6">
        <f t="shared" si="4"/>
        <v>0</v>
      </c>
      <c r="I28" s="6">
        <f t="shared" si="9"/>
        <v>0</v>
      </c>
      <c r="J28" s="6">
        <f t="shared" si="10"/>
        <v>0</v>
      </c>
      <c r="K28" s="9">
        <f t="shared" si="11"/>
        <v>0</v>
      </c>
      <c r="L28" s="6">
        <f t="shared" si="12"/>
        <v>0</v>
      </c>
      <c r="M28" s="6">
        <f t="shared" si="5"/>
        <v>0</v>
      </c>
      <c r="N28" s="6">
        <f t="shared" si="13"/>
        <v>0</v>
      </c>
      <c r="O28" s="6">
        <f t="shared" si="14"/>
        <v>0</v>
      </c>
      <c r="P28" s="10">
        <f t="shared" si="18"/>
        <v>0.13513625617872838</v>
      </c>
      <c r="Q28" s="6">
        <f t="shared" si="15"/>
        <v>0</v>
      </c>
      <c r="R28" s="6">
        <f t="shared" si="6"/>
        <v>0</v>
      </c>
      <c r="S28" s="6">
        <f t="shared" si="16"/>
        <v>0</v>
      </c>
    </row>
    <row r="29" spans="1:19" ht="15.75" x14ac:dyDescent="0.25">
      <c r="A29" s="6">
        <v>7</v>
      </c>
      <c r="B29" s="8">
        <f t="shared" si="7"/>
        <v>0</v>
      </c>
      <c r="C29" s="6" t="str">
        <f t="shared" si="7"/>
        <v/>
      </c>
      <c r="D29" s="6" t="str">
        <f t="shared" ref="D29" si="22">D16</f>
        <v/>
      </c>
      <c r="E29" s="6">
        <f t="shared" si="2"/>
        <v>0</v>
      </c>
      <c r="F29" s="6">
        <f t="shared" si="2"/>
        <v>0</v>
      </c>
      <c r="G29" s="6">
        <f t="shared" si="3"/>
        <v>0</v>
      </c>
      <c r="H29" s="6">
        <f t="shared" si="4"/>
        <v>0</v>
      </c>
      <c r="I29" s="6">
        <f t="shared" si="9"/>
        <v>0</v>
      </c>
      <c r="J29" s="6">
        <f t="shared" si="10"/>
        <v>0</v>
      </c>
      <c r="K29" s="9">
        <f t="shared" si="11"/>
        <v>0</v>
      </c>
      <c r="L29" s="6">
        <f t="shared" si="12"/>
        <v>0</v>
      </c>
      <c r="M29" s="6">
        <f t="shared" si="5"/>
        <v>0</v>
      </c>
      <c r="N29" s="6">
        <f t="shared" si="13"/>
        <v>0</v>
      </c>
      <c r="O29" s="6">
        <f t="shared" si="14"/>
        <v>0</v>
      </c>
      <c r="P29" s="10">
        <f t="shared" si="18"/>
        <v>0.13513625617872838</v>
      </c>
      <c r="Q29" s="6">
        <f t="shared" si="15"/>
        <v>0</v>
      </c>
      <c r="R29" s="6">
        <f t="shared" si="6"/>
        <v>0</v>
      </c>
      <c r="S29" s="6">
        <f t="shared" si="16"/>
        <v>0</v>
      </c>
    </row>
    <row r="30" spans="1:19" ht="15.75" x14ac:dyDescent="0.25">
      <c r="A30" s="6">
        <v>8</v>
      </c>
      <c r="B30" s="8">
        <f t="shared" si="7"/>
        <v>0</v>
      </c>
      <c r="C30" s="6" t="str">
        <f t="shared" si="7"/>
        <v/>
      </c>
      <c r="D30" s="6" t="str">
        <f t="shared" ref="D30" si="23">D17</f>
        <v/>
      </c>
      <c r="E30" s="6">
        <f t="shared" si="2"/>
        <v>0</v>
      </c>
      <c r="F30" s="6">
        <f t="shared" si="2"/>
        <v>0</v>
      </c>
      <c r="G30" s="6">
        <f t="shared" si="3"/>
        <v>0</v>
      </c>
      <c r="H30" s="6">
        <f t="shared" si="4"/>
        <v>0</v>
      </c>
      <c r="I30" s="6">
        <f t="shared" si="9"/>
        <v>0</v>
      </c>
      <c r="J30" s="6">
        <f t="shared" si="10"/>
        <v>0</v>
      </c>
      <c r="K30" s="9">
        <f t="shared" si="11"/>
        <v>0</v>
      </c>
      <c r="L30" s="6">
        <f t="shared" si="12"/>
        <v>0</v>
      </c>
      <c r="M30" s="6">
        <f t="shared" si="5"/>
        <v>0</v>
      </c>
      <c r="N30" s="6">
        <f t="shared" si="13"/>
        <v>0</v>
      </c>
      <c r="O30" s="6">
        <f t="shared" si="14"/>
        <v>0</v>
      </c>
      <c r="P30" s="10">
        <f t="shared" si="18"/>
        <v>0.13513625617872838</v>
      </c>
      <c r="Q30" s="6">
        <f t="shared" si="15"/>
        <v>0</v>
      </c>
      <c r="R30" s="6">
        <f t="shared" si="6"/>
        <v>0</v>
      </c>
      <c r="S30" s="6">
        <f t="shared" si="16"/>
        <v>0</v>
      </c>
    </row>
    <row r="31" spans="1:19" ht="15.75" x14ac:dyDescent="0.25">
      <c r="A31" s="6">
        <v>9</v>
      </c>
      <c r="B31" s="8">
        <f t="shared" si="7"/>
        <v>0</v>
      </c>
      <c r="C31" s="6" t="str">
        <f t="shared" si="7"/>
        <v/>
      </c>
      <c r="D31" s="6" t="str">
        <f t="shared" ref="D31" si="24">D18</f>
        <v/>
      </c>
      <c r="E31" s="6">
        <f t="shared" si="2"/>
        <v>0</v>
      </c>
      <c r="F31" s="6">
        <f t="shared" si="2"/>
        <v>0</v>
      </c>
      <c r="G31" s="6">
        <f t="shared" si="3"/>
        <v>0</v>
      </c>
      <c r="H31" s="6">
        <f t="shared" si="4"/>
        <v>0</v>
      </c>
      <c r="I31" s="6">
        <f t="shared" si="9"/>
        <v>0</v>
      </c>
      <c r="J31" s="6">
        <f t="shared" si="10"/>
        <v>0</v>
      </c>
      <c r="K31" s="9">
        <f t="shared" si="11"/>
        <v>0</v>
      </c>
      <c r="L31" s="6">
        <f t="shared" si="12"/>
        <v>0</v>
      </c>
      <c r="M31" s="6">
        <f t="shared" si="5"/>
        <v>0</v>
      </c>
      <c r="N31" s="6">
        <f t="shared" si="13"/>
        <v>0</v>
      </c>
      <c r="O31" s="6">
        <f t="shared" si="14"/>
        <v>0</v>
      </c>
      <c r="P31" s="10">
        <f t="shared" si="18"/>
        <v>0.13513625617872838</v>
      </c>
      <c r="Q31" s="6">
        <f t="shared" si="15"/>
        <v>0</v>
      </c>
      <c r="R31" s="6">
        <f t="shared" si="6"/>
        <v>0</v>
      </c>
      <c r="S31" s="6">
        <f t="shared" si="16"/>
        <v>0</v>
      </c>
    </row>
    <row r="32" spans="1:19" ht="15.75" x14ac:dyDescent="0.25">
      <c r="A32" s="6">
        <v>10</v>
      </c>
      <c r="B32" s="8">
        <f t="shared" si="7"/>
        <v>0</v>
      </c>
      <c r="C32" s="6" t="str">
        <f t="shared" si="7"/>
        <v/>
      </c>
      <c r="D32" s="6" t="str">
        <f t="shared" ref="D32" si="25">D19</f>
        <v/>
      </c>
      <c r="E32" s="6">
        <f t="shared" si="2"/>
        <v>0</v>
      </c>
      <c r="F32" s="6">
        <f t="shared" si="2"/>
        <v>0</v>
      </c>
      <c r="G32" s="6">
        <f t="shared" si="3"/>
        <v>0</v>
      </c>
      <c r="H32" s="6">
        <f t="shared" si="4"/>
        <v>0</v>
      </c>
      <c r="I32" s="6">
        <f t="shared" si="9"/>
        <v>0</v>
      </c>
      <c r="J32" s="6">
        <f t="shared" si="10"/>
        <v>0</v>
      </c>
      <c r="K32" s="9">
        <f t="shared" si="11"/>
        <v>0</v>
      </c>
      <c r="L32" s="6">
        <f t="shared" si="12"/>
        <v>0</v>
      </c>
      <c r="M32" s="6">
        <f t="shared" si="5"/>
        <v>0</v>
      </c>
      <c r="N32" s="6">
        <f t="shared" si="13"/>
        <v>0</v>
      </c>
      <c r="O32" s="6">
        <f t="shared" si="14"/>
        <v>0</v>
      </c>
      <c r="P32" s="10">
        <f t="shared" si="18"/>
        <v>0.13513625617872838</v>
      </c>
      <c r="Q32" s="6">
        <f t="shared" si="15"/>
        <v>0</v>
      </c>
      <c r="R32" s="6">
        <f t="shared" si="6"/>
        <v>0</v>
      </c>
      <c r="S32" s="6">
        <f t="shared" si="16"/>
        <v>0</v>
      </c>
    </row>
    <row r="33" spans="3:19" x14ac:dyDescent="0.25">
      <c r="C33" s="6"/>
      <c r="S33" s="6"/>
    </row>
    <row r="34" spans="3:19" x14ac:dyDescent="0.25">
      <c r="Q34" s="2" t="s">
        <v>20</v>
      </c>
      <c r="R34" s="6">
        <f>SUM(R23:R32)</f>
        <v>1.1114572763366221E-2</v>
      </c>
      <c r="S34" s="6">
        <f>SUM(S23:S32)</f>
        <v>0.3</v>
      </c>
    </row>
    <row r="35" spans="3:19" x14ac:dyDescent="0.25">
      <c r="L35" s="12" t="s">
        <v>18</v>
      </c>
      <c r="M35" s="6">
        <f>K23-P32</f>
        <v>0.98706344849963168</v>
      </c>
      <c r="Q35" s="2" t="s">
        <v>21</v>
      </c>
      <c r="R35" s="6">
        <f>1/R34</f>
        <v>89.971969349646372</v>
      </c>
    </row>
    <row r="36" spans="3:19" x14ac:dyDescent="0.25">
      <c r="Q36" s="2"/>
      <c r="R36" s="6"/>
    </row>
    <row r="37" spans="3:19" x14ac:dyDescent="0.25">
      <c r="Q37" s="2" t="s">
        <v>22</v>
      </c>
      <c r="R37" s="6">
        <f>R35*(1-S34^2)</f>
        <v>81.874492108178202</v>
      </c>
    </row>
    <row r="38" spans="3:19" x14ac:dyDescent="0.25">
      <c r="Q38" s="7" t="s">
        <v>23</v>
      </c>
      <c r="R38" s="6">
        <f>S34</f>
        <v>0.3</v>
      </c>
    </row>
  </sheetData>
  <dataValidations disablePrompts="1" count="1">
    <dataValidation type="decimal" operator="greaterThanOrEqual" allowBlank="1" showInputMessage="1" showErrorMessage="1" sqref="E7" xr:uid="{00000000-0002-0000-0000-000000000000}">
      <formula1>E6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 Zoppellaro</dc:creator>
  <cp:lastModifiedBy>rzopp</cp:lastModifiedBy>
  <dcterms:created xsi:type="dcterms:W3CDTF">2018-05-03T12:45:58Z</dcterms:created>
  <dcterms:modified xsi:type="dcterms:W3CDTF">2022-04-04T14:13:35Z</dcterms:modified>
</cp:coreProperties>
</file>